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ispiele-230105\"/>
    </mc:Choice>
  </mc:AlternateContent>
  <bookViews>
    <workbookView xWindow="96" yWindow="132" windowWidth="12000" windowHeight="6720"/>
  </bookViews>
  <sheets>
    <sheet name="Aufgabe" sheetId="34" r:id="rId1"/>
    <sheet name="A" sheetId="2" r:id="rId2"/>
    <sheet name="HT" sheetId="1" r:id="rId3"/>
  </sheets>
  <definedNames>
    <definedName name="_xlnm.Print_Area" localSheetId="1">A!$A$1:$G$47</definedName>
    <definedName name="_xlnm.Print_Area" localSheetId="0">Aufgabe!$A$1:$G$68</definedName>
  </definedNames>
  <calcPr calcId="162913"/>
</workbook>
</file>

<file path=xl/calcChain.xml><?xml version="1.0" encoding="utf-8"?>
<calcChain xmlns="http://schemas.openxmlformats.org/spreadsheetml/2006/main">
  <c r="E43" i="1" l="1"/>
  <c r="D43" i="1"/>
  <c r="E42" i="1"/>
  <c r="D42" i="1"/>
  <c r="D44" i="1" l="1"/>
  <c r="E44" i="1"/>
  <c r="D4" i="1"/>
  <c r="D3" i="1"/>
  <c r="E4" i="1"/>
  <c r="E3" i="1"/>
  <c r="E5" i="1" l="1"/>
  <c r="D58" i="1" l="1"/>
  <c r="E58" i="1" s="1"/>
  <c r="D59" i="1"/>
  <c r="E59" i="1" s="1"/>
  <c r="E60" i="1"/>
  <c r="E61" i="1"/>
  <c r="E21" i="1"/>
  <c r="E22" i="1"/>
  <c r="E23" i="2"/>
  <c r="E24" i="2"/>
  <c r="E10" i="2"/>
  <c r="E11" i="2"/>
  <c r="F11" i="2" s="1"/>
  <c r="E25" i="2"/>
  <c r="E13" i="2"/>
  <c r="E14" i="2"/>
  <c r="E15" i="2"/>
  <c r="E4" i="2"/>
  <c r="F5" i="2" s="1"/>
  <c r="E5" i="2"/>
  <c r="E17" i="2"/>
  <c r="E18" i="2"/>
  <c r="E6" i="2"/>
  <c r="F7" i="2" s="1"/>
  <c r="E7" i="2"/>
  <c r="E20" i="2"/>
  <c r="E8" i="2"/>
  <c r="F8" i="2"/>
  <c r="E26" i="2"/>
  <c r="F26" i="2"/>
  <c r="E27" i="2"/>
  <c r="F27" i="2"/>
  <c r="E29" i="2" s="1"/>
  <c r="F29" i="2" s="1"/>
  <c r="D20" i="1" s="1"/>
  <c r="E20" i="1" s="1"/>
  <c r="E28" i="2"/>
  <c r="E30" i="2"/>
  <c r="F30" i="2" s="1"/>
  <c r="E33" i="2"/>
  <c r="F33" i="2" s="1"/>
  <c r="E31" i="2"/>
  <c r="F31" i="2" s="1"/>
  <c r="D65" i="1" s="1"/>
  <c r="E65" i="1" s="1"/>
  <c r="D26" i="1"/>
  <c r="E26" i="1" s="1"/>
  <c r="E32" i="2"/>
  <c r="F32" i="2" s="1"/>
  <c r="D66" i="1" s="1"/>
  <c r="E66" i="1" s="1"/>
  <c r="E34" i="2"/>
  <c r="F34" i="2" s="1"/>
  <c r="E35" i="2"/>
  <c r="F42" i="2"/>
  <c r="F43" i="2"/>
  <c r="F45" i="2" s="1"/>
  <c r="F44" i="2"/>
  <c r="D5" i="1"/>
  <c r="D19" i="1"/>
  <c r="E19" i="1" s="1"/>
  <c r="D27" i="1"/>
  <c r="E27" i="1" s="1"/>
  <c r="E16" i="2"/>
  <c r="F16" i="2" s="1"/>
  <c r="F9" i="2"/>
  <c r="D16" i="1" l="1"/>
  <c r="E16" i="1" s="1"/>
  <c r="D55" i="1"/>
  <c r="E55" i="1" s="1"/>
  <c r="D51" i="1"/>
  <c r="D12" i="1"/>
  <c r="F47" i="2"/>
  <c r="D17" i="1"/>
  <c r="E17" i="1" s="1"/>
  <c r="D56" i="1"/>
  <c r="E56" i="1" s="1"/>
  <c r="D13" i="1"/>
  <c r="E13" i="1" s="1"/>
  <c r="D52" i="1"/>
  <c r="E52" i="1" s="1"/>
  <c r="F25" i="2"/>
  <c r="D23" i="1"/>
  <c r="E23" i="1" s="1"/>
  <c r="E36" i="2"/>
  <c r="F36" i="2" s="1"/>
  <c r="D62" i="1"/>
  <c r="E62" i="1" s="1"/>
  <c r="D28" i="1"/>
  <c r="E28" i="1" s="1"/>
  <c r="D67" i="1"/>
  <c r="E67" i="1" s="1"/>
  <c r="E21" i="2"/>
  <c r="F21" i="2" s="1"/>
  <c r="E19" i="2"/>
  <c r="F19" i="2" s="1"/>
  <c r="D63" i="1" l="1"/>
  <c r="E63" i="1" s="1"/>
  <c r="D24" i="1"/>
  <c r="E24" i="1" s="1"/>
  <c r="F22" i="2"/>
  <c r="E51" i="1"/>
  <c r="D54" i="1"/>
  <c r="E54" i="1" s="1"/>
  <c r="D15" i="1"/>
  <c r="E15" i="1" s="1"/>
  <c r="E12" i="1"/>
  <c r="D14" i="1" l="1"/>
  <c r="D53" i="1"/>
  <c r="F37" i="2"/>
  <c r="E53" i="1" l="1"/>
  <c r="D70" i="1"/>
  <c r="E14" i="1"/>
  <c r="D31" i="1"/>
  <c r="E31" i="1" l="1"/>
  <c r="E33" i="1" s="1"/>
  <c r="E35" i="1" s="1"/>
  <c r="E70" i="1"/>
  <c r="E72" i="1" s="1"/>
  <c r="E74" i="1" s="1"/>
  <c r="E75" i="1" l="1"/>
</calcChain>
</file>

<file path=xl/sharedStrings.xml><?xml version="1.0" encoding="utf-8"?>
<sst xmlns="http://schemas.openxmlformats.org/spreadsheetml/2006/main" count="175" uniqueCount="115">
  <si>
    <t>Spezifischer Transmissionswärmeverlust</t>
  </si>
  <si>
    <t>D</t>
  </si>
  <si>
    <t>DL</t>
  </si>
  <si>
    <t>u2</t>
  </si>
  <si>
    <t>A</t>
  </si>
  <si>
    <t>Wärmebr.:</t>
  </si>
  <si>
    <t>Wärmeübertragende Umfassungsfläche</t>
  </si>
  <si>
    <t>n</t>
  </si>
  <si>
    <t>h, l [m]</t>
  </si>
  <si>
    <t>b [m]</t>
  </si>
  <si>
    <t>u1 (T)</t>
  </si>
  <si>
    <t>A =</t>
  </si>
  <si>
    <t>Beheiztes Gebäudevolumen</t>
  </si>
  <si>
    <t>EG</t>
  </si>
  <si>
    <t>OG</t>
  </si>
  <si>
    <t>KG</t>
  </si>
  <si>
    <t>Gebäudenutzfläche [m²]</t>
  </si>
  <si>
    <t>Gl.</t>
  </si>
  <si>
    <t>[W/(m² K)] =</t>
  </si>
  <si>
    <t>[W/K] =</t>
  </si>
  <si>
    <t>na2</t>
  </si>
  <si>
    <t>na1 (T)</t>
  </si>
  <si>
    <t>[m²]</t>
  </si>
  <si>
    <t>[m]</t>
  </si>
  <si>
    <t>[m²K/W]</t>
  </si>
  <si>
    <t>nb2</t>
  </si>
  <si>
    <r>
      <t>F</t>
    </r>
    <r>
      <rPr>
        <b/>
        <vertAlign val="subscript"/>
        <sz val="14"/>
        <rFont val="Arial"/>
        <family val="2"/>
      </rPr>
      <t>xi</t>
    </r>
  </si>
  <si>
    <r>
      <t>U</t>
    </r>
    <r>
      <rPr>
        <b/>
        <vertAlign val="sub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</si>
  <si>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i</t>
    </r>
  </si>
  <si>
    <r>
      <t>F</t>
    </r>
    <r>
      <rPr>
        <b/>
        <vertAlign val="subscript"/>
        <sz val="14"/>
        <rFont val="Arial"/>
        <family val="2"/>
      </rPr>
      <t>xi</t>
    </r>
    <r>
      <rPr>
        <b/>
        <sz val="14"/>
        <rFont val="Arial"/>
        <family val="2"/>
      </rPr>
      <t xml:space="preserve"> * U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*A</t>
    </r>
    <r>
      <rPr>
        <b/>
        <vertAlign val="subscript"/>
        <sz val="14"/>
        <rFont val="Arial"/>
        <family val="2"/>
      </rPr>
      <t>i</t>
    </r>
  </si>
  <si>
    <t>Index</t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</si>
  <si>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</si>
  <si>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  <r>
      <rPr>
        <b/>
        <sz val="14"/>
        <rFont val="Arial"/>
        <family val="2"/>
      </rPr>
      <t xml:space="preserve"> * A</t>
    </r>
  </si>
  <si>
    <t>Temperatur-Korrekturfaktoren für unteren Gebäudeabschluss</t>
  </si>
  <si>
    <r>
      <t>A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[m²]</t>
    </r>
  </si>
  <si>
    <r>
      <t>V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[m³]</t>
    </r>
  </si>
  <si>
    <r>
      <t>A</t>
    </r>
    <r>
      <rPr>
        <b/>
        <vertAlign val="subscript"/>
        <sz val="14"/>
        <rFont val="Arial"/>
        <family val="2"/>
      </rPr>
      <t>N</t>
    </r>
    <r>
      <rPr>
        <b/>
        <sz val="14"/>
        <rFont val="Arial"/>
        <family val="2"/>
      </rPr>
      <t xml:space="preserve"> =</t>
    </r>
  </si>
  <si>
    <r>
      <t>0,32 * 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</si>
  <si>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</si>
  <si>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T</t>
    </r>
  </si>
  <si>
    <r>
      <t>H'</t>
    </r>
    <r>
      <rPr>
        <b/>
        <vertAlign val="subscript"/>
        <sz val="14"/>
        <rFont val="Arial"/>
        <family val="2"/>
      </rPr>
      <t>T</t>
    </r>
  </si>
  <si>
    <t>Spezifischer Transmissionswärmeverlust des Referenzgebäudes</t>
  </si>
  <si>
    <r>
      <t>H</t>
    </r>
    <r>
      <rPr>
        <b/>
        <vertAlign val="subscript"/>
        <sz val="14"/>
        <color indexed="12"/>
        <rFont val="Arial"/>
        <family val="2"/>
      </rPr>
      <t>T,ref</t>
    </r>
  </si>
  <si>
    <t>na1 (T) *)</t>
  </si>
  <si>
    <t>nb1 (T) *)</t>
  </si>
  <si>
    <t>u1 (T) *)</t>
  </si>
  <si>
    <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/ A =</t>
    </r>
  </si>
  <si>
    <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</si>
  <si>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t>W1,N</t>
  </si>
  <si>
    <t>W1,O</t>
  </si>
  <si>
    <t>W1,S</t>
  </si>
  <si>
    <t>W2,S</t>
  </si>
  <si>
    <t>AW1,N</t>
  </si>
  <si>
    <t>AW1,O</t>
  </si>
  <si>
    <t>AW1,S</t>
  </si>
  <si>
    <t>AW2,S</t>
  </si>
  <si>
    <t>W1</t>
  </si>
  <si>
    <t>W2</t>
  </si>
  <si>
    <t>AW1</t>
  </si>
  <si>
    <t>AW2</t>
  </si>
  <si>
    <t>(5.1)</t>
  </si>
  <si>
    <t>(5.9)</t>
  </si>
  <si>
    <t>(5.8)</t>
  </si>
  <si>
    <t>G1 = f</t>
  </si>
  <si>
    <t>G2 = bf</t>
  </si>
  <si>
    <t>G3 = bw</t>
  </si>
  <si>
    <t>(2.47)</t>
  </si>
  <si>
    <t>Aufgabe:</t>
  </si>
  <si>
    <t>Bauteile:</t>
  </si>
  <si>
    <t>-   die Außenwände bestehen aus zweischaligem Mauerwerk mit</t>
  </si>
  <si>
    <t>-   die erdberührten Außenwände bestehen aus Mauerwerk mit Perimeter­</t>
  </si>
  <si>
    <t>-   die Kellerdecke zum unbeheizten Keller sei unterseitig gedämmt mit</t>
  </si>
  <si>
    <t>-   die Wand zum Raum mit wesentlich niedrigerer Innentemperatur im KG</t>
  </si>
  <si>
    <t>-   die Tür in dieser Wand bestehe aus Holz/Holzwerkstoff/Kunststoff.</t>
  </si>
  <si>
    <t>Der unbeheizte Glasvorbau sei verglast mit einer Wärmeschutzverglasung.</t>
  </si>
  <si>
    <t>nb1 (T)</t>
  </si>
  <si>
    <r>
      <t>-         g = g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0,50 nach EN 410;</t>
    </r>
  </si>
  <si>
    <r>
      <t xml:space="preserve">    U</t>
    </r>
    <r>
      <rPr>
        <vertAlign val="subscript"/>
        <sz val="10"/>
        <rFont val="Arial"/>
        <family val="2"/>
      </rPr>
      <t>AW</t>
    </r>
    <r>
      <rPr>
        <sz val="10"/>
        <rFont val="Arial"/>
        <family val="2"/>
      </rPr>
      <t xml:space="preserve"> = 0,20 W/(m² · K),</t>
    </r>
  </si>
  <si>
    <t xml:space="preserve">-   Die Fenster und die Außentür werden dreifach verglast angesetzt mit </t>
  </si>
  <si>
    <r>
      <t>-   das Flachdach sei hochgedämmt mit U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 0,13 W/(m² · K),</t>
    </r>
  </si>
  <si>
    <t xml:space="preserve">Alle Wärmebrücken sollen DIN 4108 Beiblatt 2 (Kategorie A) genügen oder als gleichwertig </t>
  </si>
  <si>
    <r>
      <t>*)      U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= 1,8</t>
    </r>
  </si>
  <si>
    <t>W/(m² K) für Holz-/Kunststofftür bzw. Einschubtreppe o.w.N.</t>
  </si>
  <si>
    <t>KG-Sohle:</t>
  </si>
  <si>
    <t>KG-Decke:</t>
  </si>
  <si>
    <t>Temperatur-Korrekturfaktoren für das Referenzgebäude</t>
  </si>
  <si>
    <t>2,69 / 2,73</t>
  </si>
  <si>
    <r>
      <t>Bauteils R</t>
    </r>
    <r>
      <rPr>
        <sz val="14"/>
        <rFont val="Arial"/>
        <family val="2"/>
      </rPr>
      <t xml:space="preserve"> = 1/U - R</t>
    </r>
    <r>
      <rPr>
        <vertAlign val="subscript"/>
        <sz val="14"/>
        <rFont val="Arial"/>
        <family val="2"/>
      </rPr>
      <t xml:space="preserve">si </t>
    </r>
    <r>
      <rPr>
        <sz val="14"/>
        <rFont val="Arial"/>
        <family val="2"/>
      </rPr>
      <t>- R</t>
    </r>
    <r>
      <rPr>
        <vertAlign val="subscript"/>
        <sz val="14"/>
        <rFont val="Arial"/>
        <family val="2"/>
      </rPr>
      <t>se</t>
    </r>
  </si>
  <si>
    <t>Wärmedurchlasswiderstand d. betracht.</t>
  </si>
  <si>
    <r>
      <t>Bodengrundfläche A</t>
    </r>
    <r>
      <rPr>
        <vertAlign val="subscript"/>
        <sz val="14"/>
        <rFont val="Arial"/>
        <family val="2"/>
      </rPr>
      <t>G</t>
    </r>
  </si>
  <si>
    <t>Umfang d. Grundfläche P</t>
  </si>
  <si>
    <r>
      <t>Kenngr. B' = 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/ (0,5 * P)</t>
    </r>
  </si>
  <si>
    <t>Nachweis eines Reihenendhauses gemäß GEG 2023</t>
  </si>
  <si>
    <t xml:space="preserve">Für das dargestellte Reihenendhaus ist der Nachweis der Gebäudehülle </t>
  </si>
  <si>
    <r>
      <t>H'</t>
    </r>
    <r>
      <rPr>
        <b/>
        <vertAlign val="subscript"/>
        <sz val="14"/>
        <color rgb="FF0000FF"/>
        <rFont val="Arial"/>
        <family val="2"/>
      </rPr>
      <t>T,ref</t>
    </r>
  </si>
  <si>
    <r>
      <t xml:space="preserve">0,70 </t>
    </r>
    <r>
      <rPr>
        <sz val="14"/>
        <color indexed="12"/>
        <rFont val="Symbol"/>
        <family val="1"/>
        <charset val="2"/>
      </rPr>
      <t>×</t>
    </r>
    <r>
      <rPr>
        <sz val="18.2"/>
        <color indexed="12"/>
        <rFont val="Arial"/>
        <family val="2"/>
      </rPr>
      <t xml:space="preserve">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</si>
  <si>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t>4,54 / 5,20</t>
  </si>
  <si>
    <t>nachgewiesen sein.</t>
  </si>
  <si>
    <t>gemäß GEG 2023 mit DIN V 4108-6 zu führen.</t>
  </si>
  <si>
    <r>
      <t>H'</t>
    </r>
    <r>
      <rPr>
        <b/>
        <vertAlign val="subscript"/>
        <sz val="14"/>
        <color indexed="12"/>
        <rFont val="Arial"/>
        <family val="2"/>
      </rPr>
      <t>T,max</t>
    </r>
  </si>
  <si>
    <r>
      <t>-         U</t>
    </r>
    <r>
      <rPr>
        <vertAlign val="subscript"/>
        <sz val="10"/>
        <rFont val="Arial"/>
        <family val="2"/>
      </rPr>
      <t>w,BW</t>
    </r>
    <r>
      <rPr>
        <sz val="10"/>
        <rFont val="Arial"/>
        <family val="2"/>
      </rPr>
      <t xml:space="preserve"> = 0,74 W/(m² · K) und</t>
    </r>
  </si>
  <si>
    <r>
      <t xml:space="preserve">    dämmung mit U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 0,21 W/(m² · K),</t>
    </r>
  </si>
  <si>
    <r>
      <t xml:space="preserve">    U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 0,20 W/(m² · K),</t>
    </r>
  </si>
  <si>
    <r>
      <t>-   die Kellersohle unter dem beheizten Keller habe U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 0,19 W/(m² · K),</t>
    </r>
  </si>
  <si>
    <r>
      <t>-   die Decke nach unten gegen Außenluft habe U</t>
    </r>
    <r>
      <rPr>
        <vertAlign val="subscript"/>
        <sz val="10"/>
        <rFont val="Arial"/>
        <family val="2"/>
      </rPr>
      <t>DL</t>
    </r>
    <r>
      <rPr>
        <sz val="10"/>
        <rFont val="Arial"/>
        <family val="2"/>
      </rPr>
      <t xml:space="preserve"> = 0,21 W/(m² · K),</t>
    </r>
  </si>
  <si>
    <r>
      <t xml:space="preserve">    sei auf der Kaltseite gedämmt mit U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0,30 W/(m² · K) und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</si>
  <si>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0,258 W/(m² K) = 0,70 </t>
    </r>
    <r>
      <rPr>
        <b/>
        <sz val="16"/>
        <color indexed="17"/>
        <rFont val="Symbol"/>
        <family val="1"/>
        <charset val="2"/>
      </rPr>
      <t>×</t>
    </r>
    <r>
      <rPr>
        <b/>
        <sz val="20.8"/>
        <color indexed="17"/>
        <rFont val="Arial"/>
        <family val="2"/>
      </rPr>
      <t xml:space="preserve">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</si>
  <si>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0,369 W/(m² K) =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</si>
  <si>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ist der Nachweis nach GEG 2023 erfüllt!</t>
  </si>
  <si>
    <t>Beispiel 5.1: Nachweis der Gebäudehülle nach DIN V 4108-6</t>
  </si>
  <si>
    <t>(5.4)</t>
  </si>
  <si>
    <t>(5.5)</t>
  </si>
  <si>
    <t>(5.7)</t>
  </si>
  <si>
    <t>(5.3)</t>
  </si>
  <si>
    <t>wäre auch der Nachweis für ein früheres KfW-Effizienzhaus 55 erfüllt!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</si>
</sst>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;\-0.00;;"/>
  </numFmts>
  <fonts count="3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sz val="14"/>
      <name val="Symbol"/>
      <family val="1"/>
      <charset val="2"/>
    </font>
    <font>
      <b/>
      <vertAlign val="subscript"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4"/>
      <color indexed="12"/>
      <name val="Arial"/>
      <family val="2"/>
    </font>
    <font>
      <sz val="14"/>
      <color indexed="12"/>
      <name val="Symbol"/>
      <family val="1"/>
      <charset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b/>
      <sz val="16"/>
      <color indexed="17"/>
      <name val="Arial"/>
      <family val="2"/>
    </font>
    <font>
      <b/>
      <vertAlign val="subscript"/>
      <sz val="16"/>
      <color indexed="17"/>
      <name val="Arial"/>
      <family val="2"/>
    </font>
    <font>
      <sz val="10"/>
      <color rgb="FFC00000"/>
      <name val="Arial"/>
      <family val="2"/>
    </font>
    <font>
      <b/>
      <sz val="16"/>
      <color rgb="FF009900"/>
      <name val="Arial"/>
      <family val="2"/>
    </font>
    <font>
      <sz val="10"/>
      <color rgb="FF00990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sz val="14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b/>
      <sz val="16"/>
      <color indexed="17"/>
      <name val="Symbol"/>
      <family val="1"/>
      <charset val="2"/>
    </font>
    <font>
      <b/>
      <sz val="20.8"/>
      <color indexed="17"/>
      <name val="Arial"/>
      <family val="2"/>
    </font>
    <font>
      <sz val="18.2"/>
      <color indexed="12"/>
      <name val="Arial"/>
      <family val="2"/>
    </font>
    <font>
      <b/>
      <sz val="16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9" fillId="0" borderId="0" xfId="0" applyFont="1"/>
    <xf numFmtId="2" fontId="10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166" fontId="12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Fill="1" applyAlignment="1">
      <alignment vertical="center"/>
    </xf>
    <xf numFmtId="166" fontId="16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21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10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8" fillId="0" borderId="1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0" xfId="0" applyBorder="1"/>
    <xf numFmtId="0" fontId="3" fillId="2" borderId="0" xfId="0" applyFont="1" applyFill="1" applyBorder="1"/>
    <xf numFmtId="0" fontId="0" fillId="2" borderId="0" xfId="0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Border="1"/>
    <xf numFmtId="1" fontId="8" fillId="3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8" fillId="3" borderId="0" xfId="0" quotePrefix="1" applyFont="1" applyFill="1" applyAlignment="1">
      <alignment horizontal="left" indent="4"/>
    </xf>
    <xf numFmtId="2" fontId="2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29" fillId="0" borderId="0" xfId="0" applyFont="1"/>
    <xf numFmtId="0" fontId="30" fillId="0" borderId="0" xfId="0" applyFont="1"/>
    <xf numFmtId="0" fontId="2" fillId="0" borderId="0" xfId="0" applyFont="1" applyBorder="1" applyAlignment="1">
      <alignment horizontal="right"/>
    </xf>
    <xf numFmtId="0" fontId="4" fillId="0" borderId="4" xfId="0" applyFont="1" applyFill="1" applyBorder="1" applyAlignment="1"/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28" fillId="0" borderId="1" xfId="0" applyFont="1" applyBorder="1"/>
    <xf numFmtId="0" fontId="32" fillId="0" borderId="0" xfId="0" applyFont="1" applyFill="1" applyAlignment="1">
      <alignment vertical="center"/>
    </xf>
    <xf numFmtId="166" fontId="4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0" borderId="1" xfId="0" applyNumberFormat="1" applyFont="1" applyFill="1" applyBorder="1" applyAlignment="1">
      <alignment horizontal="right" vertical="center"/>
    </xf>
    <xf numFmtId="2" fontId="31" fillId="0" borderId="1" xfId="0" applyNumberFormat="1" applyFont="1" applyBorder="1" applyAlignment="1">
      <alignment horizontal="right"/>
    </xf>
    <xf numFmtId="2" fontId="31" fillId="0" borderId="1" xfId="0" applyNumberFormat="1" applyFont="1" applyBorder="1"/>
    <xf numFmtId="2" fontId="33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quotePrefix="1" applyFont="1" applyFill="1" applyAlignment="1">
      <alignment horizontal="left" indent="4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1" fillId="3" borderId="0" xfId="0" quotePrefix="1" applyFont="1" applyFill="1" applyAlignment="1">
      <alignment horizontal="left" indent="8"/>
    </xf>
    <xf numFmtId="0" fontId="31" fillId="0" borderId="1" xfId="0" quotePrefix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quotePrefix="1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2" fontId="1" fillId="0" borderId="1" xfId="0" applyNumberFormat="1" applyFont="1" applyBorder="1" applyAlignment="1">
      <alignment horizontal="center"/>
    </xf>
    <xf numFmtId="0" fontId="2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5</xdr:row>
      <xdr:rowOff>38100</xdr:rowOff>
    </xdr:from>
    <xdr:to>
      <xdr:col>6</xdr:col>
      <xdr:colOff>609600</xdr:colOff>
      <xdr:row>39</xdr:row>
      <xdr:rowOff>60960</xdr:rowOff>
    </xdr:to>
    <xdr:pic>
      <xdr:nvPicPr>
        <xdr:cNvPr id="1058" name="Picture 1" descr="Bsp-EnEV-m-Spross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356360"/>
          <a:ext cx="515874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30" zoomScaleNormal="130" workbookViewId="0">
      <selection activeCell="A2" sqref="A2"/>
    </sheetView>
  </sheetViews>
  <sheetFormatPr baseColWidth="10" defaultRowHeight="13.2" x14ac:dyDescent="0.25"/>
  <cols>
    <col min="1" max="7" width="11.5546875" customWidth="1"/>
  </cols>
  <sheetData>
    <row r="1" spans="1:8" ht="21" x14ac:dyDescent="0.4">
      <c r="A1" s="63" t="s">
        <v>92</v>
      </c>
      <c r="B1" s="64"/>
      <c r="C1" s="64"/>
      <c r="D1" s="64"/>
      <c r="E1" s="64"/>
      <c r="F1" s="64"/>
      <c r="G1" s="64"/>
    </row>
    <row r="2" spans="1:8" x14ac:dyDescent="0.25">
      <c r="A2" s="62"/>
      <c r="B2" s="62"/>
      <c r="C2" s="62"/>
      <c r="D2" s="62"/>
      <c r="E2" s="62"/>
      <c r="F2" s="62"/>
      <c r="G2" s="62"/>
      <c r="H2" s="62"/>
    </row>
    <row r="3" spans="1:8" ht="17.399999999999999" x14ac:dyDescent="0.3">
      <c r="A3" s="65"/>
      <c r="B3" s="66"/>
      <c r="C3" s="66"/>
      <c r="D3" s="66"/>
      <c r="E3" s="66"/>
      <c r="F3" s="66"/>
      <c r="G3" s="66"/>
      <c r="H3" s="62"/>
    </row>
    <row r="4" spans="1:8" ht="17.399999999999999" x14ac:dyDescent="0.3">
      <c r="A4" s="67" t="s">
        <v>109</v>
      </c>
      <c r="B4" s="68"/>
      <c r="C4" s="69"/>
      <c r="D4" s="69"/>
      <c r="E4" s="69"/>
      <c r="F4" s="69"/>
      <c r="G4" s="70"/>
      <c r="H4" s="62"/>
    </row>
    <row r="5" spans="1:8" ht="17.399999999999999" x14ac:dyDescent="0.3">
      <c r="A5" s="70"/>
      <c r="B5" s="68"/>
      <c r="C5" s="69"/>
      <c r="D5" s="69"/>
      <c r="E5" s="69"/>
      <c r="F5" s="69"/>
      <c r="G5" s="70"/>
      <c r="H5" s="62"/>
    </row>
    <row r="6" spans="1:8" ht="17.399999999999999" x14ac:dyDescent="0.3">
      <c r="A6" s="70"/>
      <c r="B6" s="68"/>
      <c r="C6" s="69"/>
      <c r="D6" s="69"/>
      <c r="E6" s="69"/>
      <c r="F6" s="69"/>
      <c r="G6" s="70"/>
      <c r="H6" s="62"/>
    </row>
    <row r="7" spans="1:8" ht="17.399999999999999" x14ac:dyDescent="0.3">
      <c r="A7" s="70"/>
      <c r="B7" s="68"/>
      <c r="C7" s="69"/>
      <c r="D7" s="69"/>
      <c r="E7" s="69"/>
      <c r="F7" s="69"/>
      <c r="G7" s="70"/>
      <c r="H7" s="62"/>
    </row>
    <row r="8" spans="1:8" ht="17.399999999999999" x14ac:dyDescent="0.3">
      <c r="A8" s="70"/>
      <c r="B8" s="68"/>
      <c r="C8" s="69"/>
      <c r="D8" s="69"/>
      <c r="E8" s="69"/>
      <c r="F8" s="69"/>
      <c r="G8" s="70"/>
      <c r="H8" s="62"/>
    </row>
    <row r="9" spans="1:8" ht="17.399999999999999" x14ac:dyDescent="0.3">
      <c r="A9" s="70"/>
      <c r="B9" s="68"/>
      <c r="C9" s="69"/>
      <c r="D9" s="69"/>
      <c r="E9" s="69"/>
      <c r="F9" s="69"/>
      <c r="G9" s="70"/>
      <c r="H9" s="62"/>
    </row>
    <row r="10" spans="1:8" ht="17.399999999999999" x14ac:dyDescent="0.3">
      <c r="A10" s="70"/>
      <c r="B10" s="68"/>
      <c r="C10" s="69"/>
      <c r="D10" s="69"/>
      <c r="E10" s="69"/>
      <c r="F10" s="69"/>
      <c r="G10" s="70"/>
      <c r="H10" s="62"/>
    </row>
    <row r="11" spans="1:8" ht="17.399999999999999" x14ac:dyDescent="0.3">
      <c r="A11" s="70"/>
      <c r="B11" s="68"/>
      <c r="C11" s="69"/>
      <c r="D11" s="69"/>
      <c r="E11" s="69"/>
      <c r="F11" s="71"/>
      <c r="G11" s="70"/>
      <c r="H11" s="62"/>
    </row>
    <row r="12" spans="1:8" ht="17.399999999999999" x14ac:dyDescent="0.3">
      <c r="A12" s="70"/>
      <c r="B12" s="68"/>
      <c r="C12" s="69"/>
      <c r="D12" s="69"/>
      <c r="E12" s="69"/>
      <c r="F12" s="72"/>
      <c r="G12" s="70"/>
      <c r="H12" s="62"/>
    </row>
    <row r="13" spans="1:8" ht="17.399999999999999" x14ac:dyDescent="0.3">
      <c r="A13" s="70"/>
      <c r="B13" s="68"/>
      <c r="C13" s="69"/>
      <c r="D13" s="69"/>
      <c r="E13" s="69"/>
      <c r="F13" s="69"/>
      <c r="G13" s="70"/>
      <c r="H13" s="62"/>
    </row>
    <row r="14" spans="1:8" ht="17.399999999999999" x14ac:dyDescent="0.3">
      <c r="A14" s="70"/>
      <c r="B14" s="68"/>
      <c r="C14" s="69"/>
      <c r="D14" s="69"/>
      <c r="E14" s="69"/>
      <c r="F14" s="69"/>
      <c r="G14" s="70"/>
      <c r="H14" s="62"/>
    </row>
    <row r="15" spans="1:8" ht="17.399999999999999" x14ac:dyDescent="0.3">
      <c r="A15" s="70"/>
      <c r="B15" s="68"/>
      <c r="C15" s="69"/>
      <c r="D15" s="69"/>
      <c r="E15" s="69"/>
      <c r="F15" s="69"/>
      <c r="G15" s="70"/>
      <c r="H15" s="62"/>
    </row>
    <row r="16" spans="1:8" ht="17.399999999999999" x14ac:dyDescent="0.3">
      <c r="A16" s="70"/>
      <c r="B16" s="68"/>
      <c r="C16" s="69"/>
      <c r="D16" s="69"/>
      <c r="E16" s="69"/>
      <c r="F16" s="69"/>
      <c r="G16" s="70"/>
      <c r="H16" s="62"/>
    </row>
    <row r="17" spans="1:8" ht="17.399999999999999" x14ac:dyDescent="0.3">
      <c r="A17" s="70"/>
      <c r="B17" s="68"/>
      <c r="C17" s="69"/>
      <c r="D17" s="69"/>
      <c r="E17" s="69"/>
      <c r="F17" s="69"/>
      <c r="G17" s="70"/>
      <c r="H17" s="62"/>
    </row>
    <row r="18" spans="1:8" ht="17.399999999999999" x14ac:dyDescent="0.3">
      <c r="A18" s="70"/>
      <c r="B18" s="68"/>
      <c r="C18" s="69"/>
      <c r="D18" s="69"/>
      <c r="E18" s="69"/>
      <c r="F18" s="69"/>
      <c r="G18" s="70"/>
      <c r="H18" s="62"/>
    </row>
    <row r="19" spans="1:8" ht="17.399999999999999" x14ac:dyDescent="0.3">
      <c r="A19" s="70"/>
      <c r="B19" s="68"/>
      <c r="C19" s="69"/>
      <c r="D19" s="69"/>
      <c r="E19" s="69"/>
      <c r="F19" s="69"/>
      <c r="G19" s="70"/>
      <c r="H19" s="62"/>
    </row>
    <row r="20" spans="1:8" ht="17.399999999999999" x14ac:dyDescent="0.3">
      <c r="A20" s="70"/>
      <c r="B20" s="68"/>
      <c r="C20" s="69"/>
      <c r="D20" s="69"/>
      <c r="E20" s="69"/>
      <c r="F20" s="69"/>
      <c r="G20" s="70"/>
      <c r="H20" s="62"/>
    </row>
    <row r="21" spans="1:8" ht="17.399999999999999" x14ac:dyDescent="0.3">
      <c r="A21" s="70"/>
      <c r="B21" s="68"/>
      <c r="C21" s="69"/>
      <c r="D21" s="69"/>
      <c r="E21" s="69"/>
      <c r="F21" s="69"/>
      <c r="G21" s="70"/>
      <c r="H21" s="62"/>
    </row>
    <row r="22" spans="1:8" ht="17.399999999999999" x14ac:dyDescent="0.3">
      <c r="A22" s="70"/>
      <c r="B22" s="68"/>
      <c r="C22" s="69"/>
      <c r="D22" s="69"/>
      <c r="E22" s="69"/>
      <c r="F22" s="69"/>
      <c r="G22" s="70"/>
      <c r="H22" s="62"/>
    </row>
    <row r="23" spans="1:8" ht="17.399999999999999" x14ac:dyDescent="0.3">
      <c r="A23" s="70"/>
      <c r="B23" s="68"/>
      <c r="C23" s="69"/>
      <c r="D23" s="69"/>
      <c r="E23" s="69"/>
      <c r="F23" s="69"/>
      <c r="G23" s="70"/>
      <c r="H23" s="62"/>
    </row>
    <row r="24" spans="1:8" ht="17.399999999999999" x14ac:dyDescent="0.3">
      <c r="A24" s="70"/>
      <c r="B24" s="68"/>
      <c r="C24" s="69"/>
      <c r="D24" s="69"/>
      <c r="E24" s="69"/>
      <c r="F24" s="69"/>
      <c r="G24" s="70"/>
      <c r="H24" s="62"/>
    </row>
    <row r="25" spans="1:8" ht="17.399999999999999" x14ac:dyDescent="0.3">
      <c r="A25" s="70"/>
      <c r="B25" s="68"/>
      <c r="C25" s="69"/>
      <c r="D25" s="69"/>
      <c r="E25" s="69"/>
      <c r="F25" s="69"/>
      <c r="G25" s="70"/>
      <c r="H25" s="62"/>
    </row>
    <row r="26" spans="1:8" ht="17.399999999999999" x14ac:dyDescent="0.3">
      <c r="A26" s="70"/>
      <c r="B26" s="68"/>
      <c r="C26" s="69"/>
      <c r="D26" s="69"/>
      <c r="E26" s="69"/>
      <c r="F26" s="69"/>
      <c r="G26" s="70"/>
      <c r="H26" s="62"/>
    </row>
    <row r="27" spans="1:8" ht="17.399999999999999" x14ac:dyDescent="0.3">
      <c r="A27" s="70"/>
      <c r="B27" s="68"/>
      <c r="C27" s="69"/>
      <c r="D27" s="69"/>
      <c r="E27" s="69"/>
      <c r="F27" s="69"/>
      <c r="G27" s="70"/>
      <c r="H27" s="62"/>
    </row>
    <row r="28" spans="1:8" ht="17.399999999999999" x14ac:dyDescent="0.3">
      <c r="A28" s="70"/>
      <c r="B28" s="68"/>
      <c r="C28" s="69"/>
      <c r="D28" s="69"/>
      <c r="E28" s="69"/>
      <c r="F28" s="71"/>
      <c r="G28" s="70"/>
      <c r="H28" s="62"/>
    </row>
    <row r="29" spans="1:8" ht="17.399999999999999" x14ac:dyDescent="0.3">
      <c r="A29" s="70"/>
      <c r="B29" s="68"/>
      <c r="C29" s="69"/>
      <c r="D29" s="69"/>
      <c r="E29" s="69"/>
      <c r="F29" s="72"/>
      <c r="G29" s="70"/>
      <c r="H29" s="62"/>
    </row>
    <row r="30" spans="1:8" ht="17.399999999999999" x14ac:dyDescent="0.3">
      <c r="A30" s="70"/>
      <c r="B30" s="68"/>
      <c r="C30" s="69"/>
      <c r="D30" s="69"/>
      <c r="E30" s="69"/>
      <c r="F30" s="72"/>
      <c r="G30" s="70"/>
      <c r="H30" s="62"/>
    </row>
    <row r="31" spans="1:8" ht="17.399999999999999" x14ac:dyDescent="0.3">
      <c r="A31" s="70"/>
      <c r="B31" s="68"/>
      <c r="C31" s="69"/>
      <c r="D31" s="69"/>
      <c r="E31" s="69"/>
      <c r="F31" s="72"/>
      <c r="G31" s="70"/>
      <c r="H31" s="62"/>
    </row>
    <row r="32" spans="1:8" ht="17.399999999999999" x14ac:dyDescent="0.3">
      <c r="A32" s="70"/>
      <c r="B32" s="68"/>
      <c r="C32" s="69"/>
      <c r="D32" s="69"/>
      <c r="E32" s="69"/>
      <c r="F32" s="72"/>
      <c r="G32" s="70"/>
      <c r="H32" s="62"/>
    </row>
    <row r="33" spans="1:8" ht="17.399999999999999" x14ac:dyDescent="0.3">
      <c r="A33" s="70"/>
      <c r="B33" s="68"/>
      <c r="C33" s="69"/>
      <c r="D33" s="69"/>
      <c r="E33" s="69"/>
      <c r="F33" s="72"/>
      <c r="G33" s="70"/>
      <c r="H33" s="62"/>
    </row>
    <row r="34" spans="1:8" ht="17.399999999999999" x14ac:dyDescent="0.3">
      <c r="A34" s="70"/>
      <c r="B34" s="68"/>
      <c r="C34" s="69"/>
      <c r="D34" s="69"/>
      <c r="E34" s="69"/>
      <c r="F34" s="72"/>
      <c r="G34" s="70"/>
      <c r="H34" s="62"/>
    </row>
    <row r="35" spans="1:8" ht="17.399999999999999" x14ac:dyDescent="0.3">
      <c r="A35" s="70"/>
      <c r="B35" s="68"/>
      <c r="C35" s="69"/>
      <c r="D35" s="69"/>
      <c r="E35" s="69"/>
      <c r="F35" s="72"/>
      <c r="G35" s="70"/>
      <c r="H35" s="62"/>
    </row>
    <row r="36" spans="1:8" ht="17.399999999999999" x14ac:dyDescent="0.3">
      <c r="A36" s="70"/>
      <c r="B36" s="68"/>
      <c r="C36" s="69"/>
      <c r="D36" s="69"/>
      <c r="E36" s="69"/>
      <c r="F36" s="72"/>
      <c r="G36" s="70"/>
      <c r="H36" s="62"/>
    </row>
    <row r="37" spans="1:8" ht="17.399999999999999" x14ac:dyDescent="0.3">
      <c r="A37" s="70"/>
      <c r="B37" s="68"/>
      <c r="C37" s="69"/>
      <c r="D37" s="69"/>
      <c r="E37" s="69"/>
      <c r="F37" s="72"/>
      <c r="G37" s="70"/>
      <c r="H37" s="62"/>
    </row>
    <row r="38" spans="1:8" ht="17.399999999999999" x14ac:dyDescent="0.3">
      <c r="A38" s="70"/>
      <c r="B38" s="68"/>
      <c r="C38" s="69"/>
      <c r="D38" s="69"/>
      <c r="E38" s="69"/>
      <c r="F38" s="72"/>
      <c r="G38" s="70"/>
      <c r="H38" s="62"/>
    </row>
    <row r="39" spans="1:8" ht="17.399999999999999" x14ac:dyDescent="0.3">
      <c r="A39" s="70"/>
      <c r="B39" s="68"/>
      <c r="C39" s="69"/>
      <c r="D39" s="69"/>
      <c r="E39" s="69"/>
      <c r="F39" s="72"/>
      <c r="G39" s="70"/>
      <c r="H39" s="62"/>
    </row>
    <row r="40" spans="1:8" ht="17.399999999999999" x14ac:dyDescent="0.3">
      <c r="A40" s="70"/>
      <c r="B40" s="68"/>
      <c r="C40" s="69"/>
      <c r="D40" s="69"/>
      <c r="E40" s="69"/>
      <c r="F40" s="73"/>
      <c r="G40" s="70"/>
      <c r="H40" s="62"/>
    </row>
    <row r="41" spans="1:8" ht="17.399999999999999" x14ac:dyDescent="0.3">
      <c r="A41" s="66"/>
      <c r="B41" s="74"/>
      <c r="C41" s="70"/>
      <c r="D41" s="72"/>
      <c r="E41" s="72"/>
      <c r="F41" s="72"/>
      <c r="G41" s="70"/>
      <c r="H41" s="62"/>
    </row>
    <row r="42" spans="1:8" ht="17.399999999999999" x14ac:dyDescent="0.3">
      <c r="A42" s="66"/>
      <c r="B42" s="74"/>
      <c r="C42" s="70"/>
      <c r="D42" s="72"/>
      <c r="E42" s="72"/>
      <c r="F42" s="72"/>
      <c r="G42" s="70"/>
      <c r="H42" s="62"/>
    </row>
    <row r="43" spans="1:8" ht="17.399999999999999" x14ac:dyDescent="0.3">
      <c r="A43" s="67" t="s">
        <v>67</v>
      </c>
      <c r="B43" s="74"/>
      <c r="C43" s="70"/>
      <c r="D43" s="72"/>
      <c r="E43" s="72"/>
      <c r="F43" s="72"/>
      <c r="G43" s="70"/>
      <c r="H43" s="62"/>
    </row>
    <row r="44" spans="1:8" x14ac:dyDescent="0.25">
      <c r="A44" s="75"/>
      <c r="B44" s="76"/>
      <c r="C44" s="75"/>
      <c r="D44" s="77"/>
      <c r="E44" s="77"/>
      <c r="F44" s="77"/>
      <c r="G44" s="75"/>
      <c r="H44" s="62"/>
    </row>
    <row r="45" spans="1:8" x14ac:dyDescent="0.25">
      <c r="A45" s="101" t="s">
        <v>93</v>
      </c>
      <c r="B45" s="79"/>
      <c r="C45" s="79"/>
      <c r="D45" s="79"/>
      <c r="E45" s="79"/>
      <c r="F45" s="79"/>
      <c r="G45" s="75"/>
      <c r="H45" s="62"/>
    </row>
    <row r="46" spans="1:8" x14ac:dyDescent="0.25">
      <c r="A46" s="101" t="s">
        <v>98</v>
      </c>
      <c r="B46" s="79"/>
      <c r="C46" s="79"/>
      <c r="D46" s="79"/>
      <c r="E46" s="79"/>
      <c r="F46" s="79"/>
      <c r="G46" s="75"/>
      <c r="H46" s="62"/>
    </row>
    <row r="47" spans="1:8" x14ac:dyDescent="0.25">
      <c r="A47" s="78"/>
      <c r="B47" s="79"/>
      <c r="C47" s="79"/>
      <c r="D47" s="79"/>
      <c r="E47" s="79"/>
      <c r="F47" s="79"/>
      <c r="G47" s="75"/>
      <c r="H47" s="62"/>
    </row>
    <row r="48" spans="1:8" x14ac:dyDescent="0.25">
      <c r="A48" s="78" t="s">
        <v>68</v>
      </c>
      <c r="B48" s="80"/>
      <c r="C48" s="81"/>
      <c r="D48" s="81"/>
      <c r="E48" s="81"/>
      <c r="F48" s="77"/>
      <c r="G48" s="75"/>
      <c r="H48" s="62"/>
    </row>
    <row r="49" spans="1:8" x14ac:dyDescent="0.25">
      <c r="A49" s="102" t="s">
        <v>78</v>
      </c>
      <c r="B49" s="108"/>
      <c r="C49" s="109"/>
      <c r="D49" s="109"/>
      <c r="E49" s="109"/>
      <c r="F49" s="83"/>
      <c r="G49" s="110"/>
      <c r="H49" s="62"/>
    </row>
    <row r="50" spans="1:8" ht="15.6" x14ac:dyDescent="0.35">
      <c r="A50" s="105" t="s">
        <v>100</v>
      </c>
      <c r="B50" s="111"/>
      <c r="C50" s="111"/>
      <c r="D50" s="111"/>
      <c r="E50" s="111"/>
      <c r="F50" s="111"/>
      <c r="G50" s="110"/>
    </row>
    <row r="51" spans="1:8" ht="15.6" x14ac:dyDescent="0.35">
      <c r="A51" s="105" t="s">
        <v>76</v>
      </c>
      <c r="B51" s="111"/>
      <c r="C51" s="111"/>
      <c r="D51" s="77"/>
      <c r="E51" s="77"/>
      <c r="F51" s="77"/>
      <c r="G51" s="112"/>
    </row>
    <row r="52" spans="1:8" x14ac:dyDescent="0.25">
      <c r="A52" s="102" t="s">
        <v>69</v>
      </c>
      <c r="B52" s="111"/>
      <c r="C52" s="111"/>
      <c r="D52" s="111"/>
      <c r="E52" s="111"/>
      <c r="F52" s="111"/>
      <c r="G52" s="110"/>
    </row>
    <row r="53" spans="1:8" ht="15.6" x14ac:dyDescent="0.35">
      <c r="A53" s="113" t="s">
        <v>77</v>
      </c>
      <c r="B53" s="111"/>
      <c r="C53" s="111"/>
      <c r="D53" s="111"/>
      <c r="E53" s="77"/>
      <c r="F53" s="77"/>
      <c r="G53" s="110"/>
    </row>
    <row r="54" spans="1:8" x14ac:dyDescent="0.25">
      <c r="A54" s="102" t="s">
        <v>70</v>
      </c>
      <c r="B54" s="111"/>
      <c r="C54" s="111"/>
      <c r="D54" s="111"/>
      <c r="E54" s="111"/>
      <c r="F54" s="111"/>
      <c r="G54" s="111"/>
    </row>
    <row r="55" spans="1:8" ht="15.6" x14ac:dyDescent="0.35">
      <c r="A55" s="102" t="s">
        <v>101</v>
      </c>
      <c r="B55" s="111"/>
      <c r="C55" s="111"/>
      <c r="D55" s="111"/>
      <c r="E55" s="111"/>
      <c r="F55" s="111"/>
      <c r="G55" s="111"/>
    </row>
    <row r="56" spans="1:8" x14ac:dyDescent="0.25">
      <c r="A56" s="102" t="s">
        <v>71</v>
      </c>
      <c r="B56" s="101"/>
      <c r="C56" s="101"/>
      <c r="D56" s="101"/>
      <c r="E56" s="101"/>
      <c r="F56" s="101"/>
      <c r="G56" s="101"/>
    </row>
    <row r="57" spans="1:8" ht="15.6" x14ac:dyDescent="0.35">
      <c r="A57" s="102" t="s">
        <v>102</v>
      </c>
      <c r="B57" s="101"/>
      <c r="C57" s="101"/>
      <c r="D57" s="101"/>
      <c r="E57" s="101"/>
      <c r="F57" s="101"/>
      <c r="G57" s="101"/>
    </row>
    <row r="58" spans="1:8" ht="15.6" x14ac:dyDescent="0.35">
      <c r="A58" s="102" t="s">
        <v>103</v>
      </c>
      <c r="B58" s="101"/>
      <c r="C58" s="101"/>
      <c r="D58" s="101"/>
      <c r="E58" s="101"/>
      <c r="F58" s="101"/>
      <c r="G58" s="101"/>
    </row>
    <row r="59" spans="1:8" ht="15.6" x14ac:dyDescent="0.35">
      <c r="A59" s="102" t="s">
        <v>104</v>
      </c>
      <c r="B59" s="101"/>
      <c r="C59" s="101"/>
      <c r="D59" s="101"/>
      <c r="E59" s="101"/>
      <c r="F59" s="101"/>
      <c r="G59" s="101"/>
    </row>
    <row r="60" spans="1:8" ht="15.6" x14ac:dyDescent="0.35">
      <c r="A60" s="102" t="s">
        <v>79</v>
      </c>
      <c r="B60" s="101"/>
      <c r="C60" s="101"/>
      <c r="D60" s="101"/>
      <c r="E60" s="101"/>
      <c r="F60" s="101"/>
      <c r="G60" s="101"/>
    </row>
    <row r="61" spans="1:8" x14ac:dyDescent="0.25">
      <c r="A61" s="102" t="s">
        <v>72</v>
      </c>
      <c r="B61" s="101"/>
      <c r="C61" s="101"/>
      <c r="D61" s="101"/>
      <c r="E61" s="101"/>
      <c r="F61" s="101"/>
      <c r="G61" s="101"/>
    </row>
    <row r="62" spans="1:8" ht="15.6" x14ac:dyDescent="0.35">
      <c r="A62" s="102" t="s">
        <v>105</v>
      </c>
      <c r="B62" s="101"/>
      <c r="C62" s="101"/>
      <c r="D62" s="101"/>
      <c r="E62" s="101"/>
      <c r="F62" s="101"/>
      <c r="G62" s="101"/>
    </row>
    <row r="63" spans="1:8" x14ac:dyDescent="0.25">
      <c r="A63" s="102" t="s">
        <v>73</v>
      </c>
      <c r="B63" s="101"/>
      <c r="C63" s="101"/>
      <c r="D63" s="101"/>
      <c r="E63" s="101"/>
      <c r="F63" s="101"/>
      <c r="G63" s="101"/>
    </row>
    <row r="64" spans="1:8" x14ac:dyDescent="0.25">
      <c r="A64" s="82"/>
      <c r="B64" s="78"/>
      <c r="C64" s="78"/>
      <c r="D64" s="78"/>
      <c r="E64" s="78"/>
      <c r="F64" s="78"/>
      <c r="G64" s="78"/>
    </row>
    <row r="65" spans="1:7" x14ac:dyDescent="0.25">
      <c r="A65" s="78" t="s">
        <v>74</v>
      </c>
      <c r="B65" s="78"/>
      <c r="C65" s="78"/>
      <c r="D65" s="78"/>
      <c r="E65" s="78"/>
      <c r="F65" s="78"/>
      <c r="G65" s="78"/>
    </row>
    <row r="66" spans="1:7" x14ac:dyDescent="0.25">
      <c r="A66" s="78" t="s">
        <v>80</v>
      </c>
      <c r="B66" s="78"/>
      <c r="C66" s="78"/>
      <c r="D66" s="78"/>
      <c r="E66" s="78"/>
      <c r="F66" s="78"/>
      <c r="G66" s="78"/>
    </row>
    <row r="67" spans="1:7" x14ac:dyDescent="0.25">
      <c r="A67" s="101" t="s">
        <v>97</v>
      </c>
      <c r="B67" s="78"/>
      <c r="C67" s="78"/>
      <c r="D67" s="78"/>
      <c r="E67" s="78"/>
      <c r="F67" s="78"/>
      <c r="G67" s="78"/>
    </row>
    <row r="68" spans="1:7" x14ac:dyDescent="0.25">
      <c r="A68" s="78"/>
      <c r="B68" s="78"/>
      <c r="C68" s="78"/>
      <c r="D68" s="78"/>
      <c r="E68" s="78"/>
      <c r="F68" s="78"/>
      <c r="G68" s="78"/>
    </row>
    <row r="69" spans="1:7" x14ac:dyDescent="0.25">
      <c r="A69" s="84"/>
      <c r="B69" s="84"/>
      <c r="C69" s="84"/>
      <c r="D69" s="84"/>
      <c r="E69" s="84"/>
      <c r="F69" s="84"/>
      <c r="G69" s="84"/>
    </row>
  </sheetData>
  <printOptions horizontalCentered="1"/>
  <pageMargins left="0.7" right="0.7" top="0.75" bottom="0.75" header="0.3" footer="0.3"/>
  <pageSetup paperSize="9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2" width="10.6640625" customWidth="1"/>
    <col min="3" max="6" width="15.6640625" customWidth="1"/>
    <col min="7" max="7" width="6.44140625" customWidth="1"/>
  </cols>
  <sheetData>
    <row r="1" spans="1:7" ht="21" x14ac:dyDescent="0.4">
      <c r="A1" s="1" t="s">
        <v>6</v>
      </c>
    </row>
    <row r="3" spans="1:7" ht="21" x14ac:dyDescent="0.45">
      <c r="A3" s="2" t="s">
        <v>30</v>
      </c>
      <c r="B3" s="2" t="s">
        <v>7</v>
      </c>
      <c r="C3" s="2" t="s">
        <v>9</v>
      </c>
      <c r="D3" s="2" t="s">
        <v>8</v>
      </c>
      <c r="E3" s="2" t="s">
        <v>34</v>
      </c>
      <c r="F3" s="2" t="s">
        <v>34</v>
      </c>
      <c r="G3" s="24" t="s">
        <v>17</v>
      </c>
    </row>
    <row r="4" spans="1:7" ht="17.399999999999999" x14ac:dyDescent="0.3">
      <c r="A4" s="3" t="s">
        <v>48</v>
      </c>
      <c r="B4" s="12">
        <v>5</v>
      </c>
      <c r="C4" s="10">
        <v>1.26</v>
      </c>
      <c r="D4" s="10">
        <v>1.26</v>
      </c>
      <c r="E4" s="10">
        <f t="shared" ref="E4:E11" si="0">B4*C4*D4</f>
        <v>7.9379999999999997</v>
      </c>
      <c r="F4" s="10"/>
      <c r="G4" s="7"/>
    </row>
    <row r="5" spans="1:7" ht="17.399999999999999" x14ac:dyDescent="0.3">
      <c r="A5" s="3"/>
      <c r="B5" s="12">
        <v>1</v>
      </c>
      <c r="C5" s="10">
        <v>1.26</v>
      </c>
      <c r="D5" s="10">
        <v>0.51</v>
      </c>
      <c r="E5" s="10">
        <f t="shared" si="0"/>
        <v>0.64260000000000006</v>
      </c>
      <c r="F5" s="10">
        <f>E4+E5</f>
        <v>8.5806000000000004</v>
      </c>
      <c r="G5" s="7"/>
    </row>
    <row r="6" spans="1:7" ht="17.399999999999999" x14ac:dyDescent="0.3">
      <c r="A6" s="3" t="s">
        <v>49</v>
      </c>
      <c r="B6" s="12">
        <v>5</v>
      </c>
      <c r="C6" s="10">
        <v>1.26</v>
      </c>
      <c r="D6" s="10">
        <v>1.26</v>
      </c>
      <c r="E6" s="10">
        <f t="shared" si="0"/>
        <v>7.9379999999999997</v>
      </c>
      <c r="F6" s="10"/>
      <c r="G6" s="7"/>
    </row>
    <row r="7" spans="1:7" ht="17.399999999999999" x14ac:dyDescent="0.3">
      <c r="A7" s="3"/>
      <c r="B7" s="12">
        <v>1</v>
      </c>
      <c r="C7" s="10">
        <v>1.01</v>
      </c>
      <c r="D7" s="10">
        <v>2.2599999999999998</v>
      </c>
      <c r="E7" s="10">
        <f t="shared" si="0"/>
        <v>2.2826</v>
      </c>
      <c r="F7" s="10">
        <f>E6+E7</f>
        <v>10.220599999999999</v>
      </c>
      <c r="G7" s="7"/>
    </row>
    <row r="8" spans="1:7" ht="17.399999999999999" x14ac:dyDescent="0.3">
      <c r="A8" s="3" t="s">
        <v>50</v>
      </c>
      <c r="B8" s="12">
        <v>3</v>
      </c>
      <c r="C8" s="10">
        <v>1.26</v>
      </c>
      <c r="D8" s="10">
        <v>1.26</v>
      </c>
      <c r="E8" s="10">
        <f>B8*C8*D8</f>
        <v>4.7628000000000004</v>
      </c>
      <c r="F8" s="13">
        <f>E8</f>
        <v>4.7628000000000004</v>
      </c>
      <c r="G8" s="7"/>
    </row>
    <row r="9" spans="1:7" ht="17.399999999999999" x14ac:dyDescent="0.3">
      <c r="A9" s="3"/>
      <c r="B9" s="12"/>
      <c r="C9" s="10"/>
      <c r="D9" s="10"/>
      <c r="E9" s="10"/>
      <c r="F9" s="11">
        <f>SUM(F4:F8)</f>
        <v>23.564</v>
      </c>
      <c r="G9" s="7"/>
    </row>
    <row r="10" spans="1:7" ht="17.399999999999999" x14ac:dyDescent="0.3">
      <c r="A10" s="3" t="s">
        <v>51</v>
      </c>
      <c r="B10" s="12">
        <v>2</v>
      </c>
      <c r="C10" s="10">
        <v>1.26</v>
      </c>
      <c r="D10" s="10">
        <v>1.26</v>
      </c>
      <c r="E10" s="10">
        <f t="shared" si="0"/>
        <v>3.1752000000000002</v>
      </c>
      <c r="F10" s="10"/>
      <c r="G10" s="7"/>
    </row>
    <row r="11" spans="1:7" ht="17.399999999999999" x14ac:dyDescent="0.3">
      <c r="A11" s="3"/>
      <c r="B11" s="12">
        <v>1</v>
      </c>
      <c r="C11" s="10">
        <v>1.26</v>
      </c>
      <c r="D11" s="10">
        <v>0.51</v>
      </c>
      <c r="E11" s="10">
        <f t="shared" si="0"/>
        <v>0.64260000000000006</v>
      </c>
      <c r="F11" s="11">
        <f>E10+E11</f>
        <v>3.8178000000000001</v>
      </c>
      <c r="G11" s="7"/>
    </row>
    <row r="12" spans="1:7" ht="17.399999999999999" x14ac:dyDescent="0.3">
      <c r="A12" s="3"/>
      <c r="B12" s="12"/>
      <c r="C12" s="10"/>
      <c r="D12" s="10"/>
      <c r="E12" s="10"/>
      <c r="F12" s="11"/>
      <c r="G12" s="7"/>
    </row>
    <row r="13" spans="1:7" ht="17.399999999999999" x14ac:dyDescent="0.3">
      <c r="A13" s="3" t="s">
        <v>52</v>
      </c>
      <c r="B13" s="12">
        <v>1</v>
      </c>
      <c r="C13" s="10">
        <v>2.8</v>
      </c>
      <c r="D13" s="10">
        <v>8.99</v>
      </c>
      <c r="E13" s="10">
        <f>B13*C13*D13</f>
        <v>25.172000000000001</v>
      </c>
      <c r="F13" s="10"/>
      <c r="G13" s="7"/>
    </row>
    <row r="14" spans="1:7" ht="17.399999999999999" x14ac:dyDescent="0.3">
      <c r="A14" s="3"/>
      <c r="B14" s="12">
        <v>1</v>
      </c>
      <c r="C14" s="10">
        <v>2.8</v>
      </c>
      <c r="D14" s="10">
        <v>6.99</v>
      </c>
      <c r="E14" s="10">
        <f>B14*C14*D14</f>
        <v>19.571999999999999</v>
      </c>
      <c r="F14" s="10"/>
      <c r="G14" s="7"/>
    </row>
    <row r="15" spans="1:7" ht="17.399999999999999" x14ac:dyDescent="0.3">
      <c r="A15" s="3"/>
      <c r="B15" s="12">
        <v>1</v>
      </c>
      <c r="C15" s="10">
        <v>1.2</v>
      </c>
      <c r="D15" s="10">
        <v>3.49</v>
      </c>
      <c r="E15" s="10">
        <f>B15*C15*D15</f>
        <v>4.1879999999999997</v>
      </c>
      <c r="F15" s="10"/>
      <c r="G15" s="7"/>
    </row>
    <row r="16" spans="1:7" ht="17.399999999999999" x14ac:dyDescent="0.3">
      <c r="A16" s="3"/>
      <c r="B16" s="12"/>
      <c r="C16" s="10"/>
      <c r="D16" s="10"/>
      <c r="E16" s="10">
        <f>-F5</f>
        <v>-8.5806000000000004</v>
      </c>
      <c r="F16" s="10">
        <f>SUM(E13:E16)</f>
        <v>40.351399999999998</v>
      </c>
      <c r="G16" s="7"/>
    </row>
    <row r="17" spans="1:7" ht="17.399999999999999" x14ac:dyDescent="0.3">
      <c r="A17" s="3" t="s">
        <v>53</v>
      </c>
      <c r="B17" s="12">
        <v>1</v>
      </c>
      <c r="C17" s="10">
        <v>2.8</v>
      </c>
      <c r="D17" s="10">
        <v>6.99</v>
      </c>
      <c r="E17" s="10">
        <f>B17*C17*D17</f>
        <v>19.571999999999999</v>
      </c>
      <c r="F17" s="10"/>
      <c r="G17" s="7"/>
    </row>
    <row r="18" spans="1:7" ht="17.399999999999999" x14ac:dyDescent="0.3">
      <c r="A18" s="3"/>
      <c r="B18" s="12">
        <v>1</v>
      </c>
      <c r="C18" s="10">
        <v>2.8</v>
      </c>
      <c r="D18" s="10">
        <v>6.99</v>
      </c>
      <c r="E18" s="10">
        <f>B18*C18*D18</f>
        <v>19.571999999999999</v>
      </c>
      <c r="F18" s="10"/>
      <c r="G18" s="7"/>
    </row>
    <row r="19" spans="1:7" ht="17.399999999999999" x14ac:dyDescent="0.3">
      <c r="A19" s="3"/>
      <c r="B19" s="12"/>
      <c r="C19" s="10"/>
      <c r="D19" s="10"/>
      <c r="E19" s="10">
        <f>-F7</f>
        <v>-10.220599999999999</v>
      </c>
      <c r="F19" s="10">
        <f>SUM(E17:E19)</f>
        <v>28.923400000000001</v>
      </c>
      <c r="G19" s="7"/>
    </row>
    <row r="20" spans="1:7" ht="17.399999999999999" x14ac:dyDescent="0.3">
      <c r="A20" s="3" t="s">
        <v>54</v>
      </c>
      <c r="B20" s="12">
        <v>1</v>
      </c>
      <c r="C20" s="10">
        <v>2.8</v>
      </c>
      <c r="D20" s="10">
        <v>8.99</v>
      </c>
      <c r="E20" s="10">
        <f>B20*C20*D20</f>
        <v>25.172000000000001</v>
      </c>
      <c r="F20" s="10"/>
      <c r="G20" s="7"/>
    </row>
    <row r="21" spans="1:7" ht="17.399999999999999" x14ac:dyDescent="0.3">
      <c r="A21" s="3"/>
      <c r="B21" s="12"/>
      <c r="C21" s="10"/>
      <c r="D21" s="10"/>
      <c r="E21" s="10">
        <f>-F8</f>
        <v>-4.7628000000000004</v>
      </c>
      <c r="F21" s="13">
        <f>SUM(E20:E21)</f>
        <v>20.409199999999998</v>
      </c>
      <c r="G21" s="7"/>
    </row>
    <row r="22" spans="1:7" ht="17.399999999999999" x14ac:dyDescent="0.3">
      <c r="A22" s="3"/>
      <c r="B22" s="12"/>
      <c r="C22" s="10"/>
      <c r="D22" s="10"/>
      <c r="E22" s="10"/>
      <c r="F22" s="11">
        <f>SUM(F15:F21)</f>
        <v>89.683999999999997</v>
      </c>
      <c r="G22" s="7"/>
    </row>
    <row r="23" spans="1:7" ht="17.399999999999999" x14ac:dyDescent="0.3">
      <c r="A23" s="3" t="s">
        <v>55</v>
      </c>
      <c r="B23" s="12">
        <v>1</v>
      </c>
      <c r="C23" s="10">
        <v>2.8</v>
      </c>
      <c r="D23" s="10">
        <v>6.99</v>
      </c>
      <c r="E23" s="10">
        <f>B23*C23*D23</f>
        <v>19.571999999999999</v>
      </c>
      <c r="F23" s="10"/>
      <c r="G23" s="7"/>
    </row>
    <row r="24" spans="1:7" ht="17.399999999999999" x14ac:dyDescent="0.3">
      <c r="A24" s="3"/>
      <c r="B24" s="12">
        <v>1</v>
      </c>
      <c r="C24" s="10">
        <v>1.2</v>
      </c>
      <c r="D24" s="10">
        <v>3.49</v>
      </c>
      <c r="E24" s="10">
        <f>B24*C24*D24</f>
        <v>4.1879999999999997</v>
      </c>
      <c r="F24" s="10"/>
      <c r="G24" s="7"/>
    </row>
    <row r="25" spans="1:7" ht="17.399999999999999" x14ac:dyDescent="0.3">
      <c r="A25" s="3"/>
      <c r="B25" s="12"/>
      <c r="C25" s="10"/>
      <c r="D25" s="10"/>
      <c r="E25" s="10">
        <f>-F11</f>
        <v>-3.8178000000000001</v>
      </c>
      <c r="F25" s="11">
        <f>SUM(E23:E25)</f>
        <v>19.9422</v>
      </c>
      <c r="G25" s="7"/>
    </row>
    <row r="26" spans="1:7" ht="17.399999999999999" x14ac:dyDescent="0.3">
      <c r="A26" s="3" t="s">
        <v>1</v>
      </c>
      <c r="B26" s="12">
        <v>1</v>
      </c>
      <c r="C26" s="10">
        <v>6.99</v>
      </c>
      <c r="D26" s="10">
        <v>8.99</v>
      </c>
      <c r="E26" s="10">
        <f>B26*C26*D26</f>
        <v>62.840100000000007</v>
      </c>
      <c r="F26" s="11">
        <f t="shared" ref="F26:F34" si="1">E26</f>
        <v>62.840100000000007</v>
      </c>
      <c r="G26" s="7"/>
    </row>
    <row r="27" spans="1:7" ht="17.399999999999999" x14ac:dyDescent="0.3">
      <c r="A27" s="3" t="s">
        <v>21</v>
      </c>
      <c r="B27" s="12">
        <v>1</v>
      </c>
      <c r="C27" s="10"/>
      <c r="D27" s="10"/>
      <c r="E27" s="10">
        <f>B27*C27*D27</f>
        <v>0</v>
      </c>
      <c r="F27" s="11">
        <f t="shared" si="1"/>
        <v>0</v>
      </c>
      <c r="G27" s="7"/>
    </row>
    <row r="28" spans="1:7" ht="17.399999999999999" x14ac:dyDescent="0.3">
      <c r="A28" s="3" t="s">
        <v>20</v>
      </c>
      <c r="B28" s="12">
        <v>1</v>
      </c>
      <c r="C28" s="10"/>
      <c r="D28" s="10"/>
      <c r="E28" s="10">
        <f>B28*C28*D28</f>
        <v>0</v>
      </c>
      <c r="F28" s="11"/>
      <c r="G28" s="7"/>
    </row>
    <row r="29" spans="1:7" ht="17.399999999999999" x14ac:dyDescent="0.3">
      <c r="A29" s="3"/>
      <c r="B29" s="12"/>
      <c r="C29" s="10"/>
      <c r="D29" s="10"/>
      <c r="E29" s="10">
        <f>-F27</f>
        <v>0</v>
      </c>
      <c r="F29" s="11">
        <f>E28+E29</f>
        <v>0</v>
      </c>
      <c r="G29" s="7"/>
    </row>
    <row r="30" spans="1:7" ht="17.399999999999999" x14ac:dyDescent="0.3">
      <c r="A30" s="3" t="s">
        <v>2</v>
      </c>
      <c r="B30" s="12">
        <v>1</v>
      </c>
      <c r="C30" s="10">
        <v>2</v>
      </c>
      <c r="D30" s="10">
        <v>6.99</v>
      </c>
      <c r="E30" s="10">
        <f t="shared" ref="E30:E35" si="2">B30*C30*D30</f>
        <v>13.98</v>
      </c>
      <c r="F30" s="11">
        <f t="shared" si="1"/>
        <v>13.98</v>
      </c>
      <c r="G30" s="7"/>
    </row>
    <row r="31" spans="1:7" ht="17.399999999999999" x14ac:dyDescent="0.3">
      <c r="A31" s="3" t="s">
        <v>63</v>
      </c>
      <c r="B31" s="12">
        <v>1</v>
      </c>
      <c r="C31" s="10">
        <v>3.5</v>
      </c>
      <c r="D31" s="10">
        <v>6.99</v>
      </c>
      <c r="E31" s="10">
        <f t="shared" si="2"/>
        <v>24.465</v>
      </c>
      <c r="F31" s="11">
        <f t="shared" si="1"/>
        <v>24.465</v>
      </c>
      <c r="G31" s="7"/>
    </row>
    <row r="32" spans="1:7" ht="17.399999999999999" x14ac:dyDescent="0.3">
      <c r="A32" s="3" t="s">
        <v>64</v>
      </c>
      <c r="B32" s="12">
        <v>1</v>
      </c>
      <c r="C32" s="10">
        <v>3.49</v>
      </c>
      <c r="D32" s="10">
        <v>6.99</v>
      </c>
      <c r="E32" s="10">
        <f t="shared" si="2"/>
        <v>24.395100000000003</v>
      </c>
      <c r="F32" s="11">
        <f t="shared" si="1"/>
        <v>24.395100000000003</v>
      </c>
      <c r="G32" s="7"/>
    </row>
    <row r="33" spans="1:7" ht="17.399999999999999" x14ac:dyDescent="0.3">
      <c r="A33" s="3" t="s">
        <v>65</v>
      </c>
      <c r="B33" s="12">
        <v>2</v>
      </c>
      <c r="C33" s="10">
        <v>1.5</v>
      </c>
      <c r="D33" s="10">
        <v>3.49</v>
      </c>
      <c r="E33" s="10">
        <f>B33*C33*D33</f>
        <v>10.47</v>
      </c>
      <c r="F33" s="11">
        <f>E33</f>
        <v>10.47</v>
      </c>
      <c r="G33" s="7"/>
    </row>
    <row r="34" spans="1:7" ht="17.399999999999999" x14ac:dyDescent="0.3">
      <c r="A34" s="3" t="s">
        <v>10</v>
      </c>
      <c r="B34" s="12">
        <v>1</v>
      </c>
      <c r="C34" s="10">
        <v>0.76</v>
      </c>
      <c r="D34" s="10">
        <v>2.0099999999999998</v>
      </c>
      <c r="E34" s="10">
        <f t="shared" si="2"/>
        <v>1.5275999999999998</v>
      </c>
      <c r="F34" s="11">
        <f t="shared" si="1"/>
        <v>1.5275999999999998</v>
      </c>
      <c r="G34" s="7"/>
    </row>
    <row r="35" spans="1:7" ht="17.399999999999999" x14ac:dyDescent="0.3">
      <c r="A35" s="3" t="s">
        <v>3</v>
      </c>
      <c r="B35" s="12">
        <v>1</v>
      </c>
      <c r="C35" s="10">
        <v>2.7</v>
      </c>
      <c r="D35" s="10">
        <v>6.99</v>
      </c>
      <c r="E35" s="10">
        <f t="shared" si="2"/>
        <v>18.873000000000001</v>
      </c>
      <c r="F35" s="11"/>
      <c r="G35" s="7"/>
    </row>
    <row r="36" spans="1:7" ht="17.399999999999999" x14ac:dyDescent="0.3">
      <c r="A36" s="3"/>
      <c r="B36" s="12"/>
      <c r="C36" s="10"/>
      <c r="D36" s="10"/>
      <c r="E36" s="10">
        <f>-F34</f>
        <v>-1.5275999999999998</v>
      </c>
      <c r="F36" s="14">
        <f>E35+E36</f>
        <v>17.345400000000001</v>
      </c>
      <c r="G36" s="7"/>
    </row>
    <row r="37" spans="1:7" ht="17.399999999999999" x14ac:dyDescent="0.3">
      <c r="A37" s="2"/>
      <c r="B37" s="5"/>
      <c r="C37" s="3"/>
      <c r="D37" s="11"/>
      <c r="E37" s="11" t="s">
        <v>11</v>
      </c>
      <c r="F37" s="11">
        <f>F9+F11+SUM(F22:F36)</f>
        <v>292.03120000000001</v>
      </c>
      <c r="G37" s="7"/>
    </row>
    <row r="38" spans="1:7" ht="17.399999999999999" x14ac:dyDescent="0.3">
      <c r="A38" s="15"/>
      <c r="B38" s="8"/>
      <c r="C38" s="9"/>
      <c r="D38" s="16"/>
      <c r="E38" s="16"/>
      <c r="F38" s="16"/>
      <c r="G38" s="7"/>
    </row>
    <row r="39" spans="1:7" ht="21" x14ac:dyDescent="0.4">
      <c r="A39" s="1" t="s">
        <v>12</v>
      </c>
      <c r="G39" s="7"/>
    </row>
    <row r="40" spans="1:7" ht="17.399999999999999" x14ac:dyDescent="0.3">
      <c r="G40" s="7"/>
    </row>
    <row r="41" spans="1:7" ht="21" x14ac:dyDescent="0.45">
      <c r="B41" s="2" t="s">
        <v>7</v>
      </c>
      <c r="C41" s="2" t="s">
        <v>9</v>
      </c>
      <c r="D41" s="2" t="s">
        <v>8</v>
      </c>
      <c r="E41" s="2" t="s">
        <v>8</v>
      </c>
      <c r="F41" s="2" t="s">
        <v>35</v>
      </c>
      <c r="G41" s="7"/>
    </row>
    <row r="42" spans="1:7" ht="17.399999999999999" x14ac:dyDescent="0.3">
      <c r="A42" s="3" t="s">
        <v>14</v>
      </c>
      <c r="B42" s="12">
        <v>1</v>
      </c>
      <c r="C42" s="10">
        <v>6.99</v>
      </c>
      <c r="D42" s="10">
        <v>8.99</v>
      </c>
      <c r="E42" s="10">
        <v>2.8</v>
      </c>
      <c r="F42" s="11">
        <f>C42*D42*E42</f>
        <v>175.95228</v>
      </c>
      <c r="G42" s="7"/>
    </row>
    <row r="43" spans="1:7" ht="17.399999999999999" x14ac:dyDescent="0.3">
      <c r="A43" s="3" t="s">
        <v>13</v>
      </c>
      <c r="B43" s="12">
        <v>1</v>
      </c>
      <c r="C43" s="10">
        <v>6.99</v>
      </c>
      <c r="D43" s="10">
        <v>6.99</v>
      </c>
      <c r="E43" s="10">
        <v>2.8</v>
      </c>
      <c r="F43" s="11">
        <f>C43*D43*E43</f>
        <v>136.80828</v>
      </c>
      <c r="G43" s="7"/>
    </row>
    <row r="44" spans="1:7" ht="17.399999999999999" x14ac:dyDescent="0.3">
      <c r="A44" s="3" t="s">
        <v>15</v>
      </c>
      <c r="B44" s="12">
        <v>1</v>
      </c>
      <c r="C44" s="10">
        <v>6.99</v>
      </c>
      <c r="D44" s="10">
        <v>3.49</v>
      </c>
      <c r="E44" s="10">
        <v>2.7</v>
      </c>
      <c r="F44" s="14">
        <f>C44*D44*E44</f>
        <v>65.866770000000017</v>
      </c>
      <c r="G44" s="7"/>
    </row>
    <row r="45" spans="1:7" ht="21" x14ac:dyDescent="0.45">
      <c r="A45" s="2"/>
      <c r="B45" s="5"/>
      <c r="C45" s="3"/>
      <c r="D45" s="11"/>
      <c r="E45" s="11" t="s">
        <v>38</v>
      </c>
      <c r="F45" s="11">
        <f>SUM(F42:F44)</f>
        <v>378.62733000000003</v>
      </c>
      <c r="G45" s="7"/>
    </row>
    <row r="46" spans="1:7" ht="17.399999999999999" x14ac:dyDescent="0.3">
      <c r="G46" s="7"/>
    </row>
    <row r="47" spans="1:7" ht="21.6" x14ac:dyDescent="0.45">
      <c r="A47" s="1" t="s">
        <v>16</v>
      </c>
      <c r="D47" s="11" t="s">
        <v>36</v>
      </c>
      <c r="E47" s="11" t="s">
        <v>37</v>
      </c>
      <c r="F47" s="11">
        <f>0.32*F45</f>
        <v>121.16074560000001</v>
      </c>
      <c r="G47" s="7" t="s">
        <v>60</v>
      </c>
    </row>
  </sheetData>
  <phoneticPr fontId="0" type="noConversion"/>
  <printOptions horizontalCentered="1"/>
  <pageMargins left="0.78740157480314965" right="0.39370078740157483" top="0.98425196850393704" bottom="0.78740157480314965" header="0.51181102362204722" footer="0.51181102362204722"/>
  <pageSetup paperSize="9" scale="85" orientation="portrait" horizontalDpi="4294967293" verticalDpi="300" r:id="rId1"/>
  <headerFooter alignWithMargins="0">
    <oddHeader>&amp;F</oddHeader>
    <oddFooter>&amp;A&amp;RSeite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5546875" customWidth="1"/>
    <col min="2" max="5" width="15.6640625" customWidth="1"/>
    <col min="6" max="6" width="7.6640625" customWidth="1"/>
  </cols>
  <sheetData>
    <row r="1" spans="1:9" ht="21" x14ac:dyDescent="0.25">
      <c r="A1" s="30" t="s">
        <v>33</v>
      </c>
      <c r="B1" s="31"/>
      <c r="C1" s="31"/>
      <c r="D1" s="31"/>
      <c r="E1" s="32"/>
      <c r="F1" s="31"/>
      <c r="G1" s="33"/>
    </row>
    <row r="2" spans="1:9" x14ac:dyDescent="0.25">
      <c r="A2" s="38"/>
      <c r="B2" s="31"/>
      <c r="C2" s="31"/>
      <c r="D2" s="31"/>
      <c r="E2" s="32"/>
      <c r="F2" s="31"/>
      <c r="G2" s="33"/>
      <c r="H2" s="17"/>
      <c r="I2" s="17"/>
    </row>
    <row r="3" spans="1:9" ht="19.8" x14ac:dyDescent="0.3">
      <c r="A3" s="42" t="s">
        <v>89</v>
      </c>
      <c r="B3" s="42"/>
      <c r="C3" s="43" t="s">
        <v>22</v>
      </c>
      <c r="D3" s="96">
        <f>2*6.99*3.49</f>
        <v>48.790200000000006</v>
      </c>
      <c r="E3" s="96">
        <f>6.99*3.5</f>
        <v>24.465</v>
      </c>
      <c r="F3" s="39"/>
      <c r="G3" s="35"/>
    </row>
    <row r="4" spans="1:9" ht="17.399999999999999" x14ac:dyDescent="0.3">
      <c r="A4" s="42" t="s">
        <v>90</v>
      </c>
      <c r="B4" s="42"/>
      <c r="C4" s="43" t="s">
        <v>23</v>
      </c>
      <c r="D4" s="96">
        <f>2*6.99+2*2*3.49</f>
        <v>27.94</v>
      </c>
      <c r="E4" s="96">
        <f>6.99+2*3.5</f>
        <v>13.99</v>
      </c>
      <c r="F4" s="39"/>
      <c r="G4" s="35"/>
    </row>
    <row r="5" spans="1:9" ht="19.5" customHeight="1" x14ac:dyDescent="0.3">
      <c r="A5" s="42" t="s">
        <v>91</v>
      </c>
      <c r="B5" s="42"/>
      <c r="C5" s="43" t="s">
        <v>23</v>
      </c>
      <c r="D5" s="97">
        <f>IF(D4&gt;0,D3/(0.5*D4),0)</f>
        <v>3.4924982104509668</v>
      </c>
      <c r="E5" s="97">
        <f>IF(E4&gt;0,E3/(0.5*E4),0)</f>
        <v>3.4974982130092922</v>
      </c>
      <c r="F5" s="39" t="s">
        <v>66</v>
      </c>
      <c r="G5" s="35"/>
    </row>
    <row r="6" spans="1:9" ht="17.399999999999999" x14ac:dyDescent="0.3">
      <c r="A6" s="88" t="s">
        <v>88</v>
      </c>
      <c r="B6" s="92"/>
      <c r="C6" s="89"/>
      <c r="D6" s="43" t="s">
        <v>83</v>
      </c>
      <c r="E6" s="43" t="s">
        <v>84</v>
      </c>
      <c r="F6" s="40"/>
      <c r="G6" s="35"/>
    </row>
    <row r="7" spans="1:9" ht="19.8" x14ac:dyDescent="0.4">
      <c r="A7" s="91" t="s">
        <v>87</v>
      </c>
      <c r="B7" s="90"/>
      <c r="C7" s="93" t="s">
        <v>24</v>
      </c>
      <c r="D7" s="103" t="s">
        <v>96</v>
      </c>
      <c r="E7" s="104">
        <v>4.6900000000000004</v>
      </c>
      <c r="F7" s="41"/>
      <c r="G7" s="35"/>
    </row>
    <row r="8" spans="1:9" ht="20.399999999999999" x14ac:dyDescent="0.25">
      <c r="A8" s="34"/>
      <c r="B8" s="31"/>
      <c r="C8" s="31"/>
      <c r="D8" s="36"/>
      <c r="F8" s="37"/>
      <c r="G8" s="35"/>
    </row>
    <row r="9" spans="1:9" ht="21" x14ac:dyDescent="0.4">
      <c r="A9" s="1" t="s">
        <v>0</v>
      </c>
    </row>
    <row r="11" spans="1:9" ht="21" x14ac:dyDescent="0.45">
      <c r="A11" s="2" t="s">
        <v>30</v>
      </c>
      <c r="B11" s="2" t="s">
        <v>26</v>
      </c>
      <c r="C11" s="2" t="s">
        <v>27</v>
      </c>
      <c r="D11" s="2" t="s">
        <v>28</v>
      </c>
      <c r="E11" s="2" t="s">
        <v>29</v>
      </c>
      <c r="F11" s="23" t="s">
        <v>17</v>
      </c>
    </row>
    <row r="12" spans="1:9" ht="17.399999999999999" x14ac:dyDescent="0.3">
      <c r="A12" s="3" t="s">
        <v>56</v>
      </c>
      <c r="B12" s="5">
        <v>1</v>
      </c>
      <c r="C12" s="10">
        <v>0.74</v>
      </c>
      <c r="D12" s="10">
        <f>A!F9</f>
        <v>23.564</v>
      </c>
      <c r="E12" s="10">
        <f t="shared" ref="E12:E17" si="0">B12*C12*D12</f>
        <v>17.437359999999998</v>
      </c>
      <c r="F12" s="7" t="s">
        <v>110</v>
      </c>
    </row>
    <row r="13" spans="1:9" ht="17.399999999999999" x14ac:dyDescent="0.3">
      <c r="A13" s="3" t="s">
        <v>57</v>
      </c>
      <c r="B13" s="5">
        <v>0.5</v>
      </c>
      <c r="C13" s="10">
        <v>0.74</v>
      </c>
      <c r="D13" s="10">
        <f>A!F11</f>
        <v>3.8178000000000001</v>
      </c>
      <c r="E13" s="10">
        <f t="shared" si="0"/>
        <v>1.4125860000000001</v>
      </c>
      <c r="F13" s="7"/>
    </row>
    <row r="14" spans="1:9" ht="17.399999999999999" x14ac:dyDescent="0.3">
      <c r="A14" s="3" t="s">
        <v>58</v>
      </c>
      <c r="B14" s="5">
        <v>1</v>
      </c>
      <c r="C14" s="10">
        <v>0.2</v>
      </c>
      <c r="D14" s="10">
        <f>A!F22</f>
        <v>89.683999999999997</v>
      </c>
      <c r="E14" s="10">
        <f t="shared" si="0"/>
        <v>17.936800000000002</v>
      </c>
      <c r="F14" s="7"/>
    </row>
    <row r="15" spans="1:9" ht="17.399999999999999" x14ac:dyDescent="0.3">
      <c r="A15" s="3" t="s">
        <v>59</v>
      </c>
      <c r="B15" s="5">
        <v>0.5</v>
      </c>
      <c r="C15" s="10">
        <v>0.2</v>
      </c>
      <c r="D15" s="10">
        <f>A!F25</f>
        <v>19.9422</v>
      </c>
      <c r="E15" s="10">
        <f t="shared" si="0"/>
        <v>1.9942200000000001</v>
      </c>
      <c r="F15" s="7"/>
    </row>
    <row r="16" spans="1:9" ht="17.399999999999999" x14ac:dyDescent="0.3">
      <c r="A16" s="3" t="s">
        <v>1</v>
      </c>
      <c r="B16" s="5">
        <v>1</v>
      </c>
      <c r="C16" s="10">
        <v>0.13</v>
      </c>
      <c r="D16" s="10">
        <f>A!F26</f>
        <v>62.840100000000007</v>
      </c>
      <c r="E16" s="10">
        <f t="shared" si="0"/>
        <v>8.1692130000000009</v>
      </c>
      <c r="F16" s="7"/>
    </row>
    <row r="17" spans="1:6" ht="17.399999999999999" x14ac:dyDescent="0.3">
      <c r="A17" s="3" t="s">
        <v>2</v>
      </c>
      <c r="B17" s="5">
        <v>1</v>
      </c>
      <c r="C17" s="10">
        <v>0.21</v>
      </c>
      <c r="D17" s="10">
        <f>A!F30</f>
        <v>13.98</v>
      </c>
      <c r="E17" s="10">
        <f t="shared" si="0"/>
        <v>2.9358</v>
      </c>
      <c r="F17" s="7"/>
    </row>
    <row r="18" spans="1:6" s="17" customFormat="1" x14ac:dyDescent="0.25">
      <c r="A18" s="56"/>
      <c r="B18" s="57"/>
      <c r="C18" s="114"/>
      <c r="D18" s="58"/>
      <c r="E18" s="58"/>
      <c r="F18" s="18"/>
    </row>
    <row r="19" spans="1:6" ht="17.399999999999999" x14ac:dyDescent="0.3">
      <c r="A19" s="3" t="s">
        <v>43</v>
      </c>
      <c r="B19" s="5">
        <v>0.8</v>
      </c>
      <c r="C19" s="10">
        <v>1.8</v>
      </c>
      <c r="D19" s="10">
        <f>A!F27</f>
        <v>0</v>
      </c>
      <c r="E19" s="10">
        <f t="shared" ref="E19:E24" si="1">B19*C19*D19</f>
        <v>0</v>
      </c>
      <c r="F19" s="7" t="s">
        <v>111</v>
      </c>
    </row>
    <row r="20" spans="1:6" ht="17.399999999999999" x14ac:dyDescent="0.3">
      <c r="A20" s="3" t="s">
        <v>20</v>
      </c>
      <c r="B20" s="5">
        <v>0.8</v>
      </c>
      <c r="C20" s="10"/>
      <c r="D20" s="10">
        <f>A!F29</f>
        <v>0</v>
      </c>
      <c r="E20" s="10">
        <f t="shared" si="1"/>
        <v>0</v>
      </c>
      <c r="F20" s="7"/>
    </row>
    <row r="21" spans="1:6" ht="17.399999999999999" x14ac:dyDescent="0.3">
      <c r="A21" s="3" t="s">
        <v>44</v>
      </c>
      <c r="B21" s="10">
        <v>0.35</v>
      </c>
      <c r="C21" s="10">
        <v>1.8</v>
      </c>
      <c r="D21" s="10">
        <v>0</v>
      </c>
      <c r="E21" s="10">
        <f t="shared" si="1"/>
        <v>0</v>
      </c>
      <c r="F21" s="7"/>
    </row>
    <row r="22" spans="1:6" ht="17.399999999999999" x14ac:dyDescent="0.3">
      <c r="A22" s="3" t="s">
        <v>25</v>
      </c>
      <c r="B22" s="10">
        <v>0.35</v>
      </c>
      <c r="C22" s="10"/>
      <c r="D22" s="10">
        <v>0</v>
      </c>
      <c r="E22" s="10">
        <f t="shared" si="1"/>
        <v>0</v>
      </c>
      <c r="F22" s="7"/>
    </row>
    <row r="23" spans="1:6" ht="17.399999999999999" x14ac:dyDescent="0.3">
      <c r="A23" s="3" t="s">
        <v>45</v>
      </c>
      <c r="B23" s="10">
        <v>0.55000000000000004</v>
      </c>
      <c r="C23" s="10">
        <v>1.8</v>
      </c>
      <c r="D23" s="10">
        <f>A!F34</f>
        <v>1.5275999999999998</v>
      </c>
      <c r="E23" s="10">
        <f t="shared" si="1"/>
        <v>1.512324</v>
      </c>
      <c r="F23" s="7"/>
    </row>
    <row r="24" spans="1:6" ht="17.399999999999999" x14ac:dyDescent="0.3">
      <c r="A24" s="3" t="s">
        <v>3</v>
      </c>
      <c r="B24" s="10">
        <v>0.55000000000000004</v>
      </c>
      <c r="C24" s="10">
        <v>0.3</v>
      </c>
      <c r="D24" s="10">
        <f>A!F36</f>
        <v>17.345400000000001</v>
      </c>
      <c r="E24" s="10">
        <f t="shared" si="1"/>
        <v>2.8619910000000002</v>
      </c>
      <c r="F24" s="7"/>
    </row>
    <row r="25" spans="1:6" s="53" customFormat="1" x14ac:dyDescent="0.25">
      <c r="A25" s="59"/>
      <c r="B25" s="59"/>
      <c r="C25" s="59"/>
      <c r="D25" s="59"/>
      <c r="E25" s="59"/>
      <c r="F25" s="54"/>
    </row>
    <row r="26" spans="1:6" ht="17.399999999999999" x14ac:dyDescent="0.3">
      <c r="A26" s="3" t="s">
        <v>63</v>
      </c>
      <c r="B26" s="10">
        <v>0.55000000000000004</v>
      </c>
      <c r="C26" s="10">
        <v>0.2</v>
      </c>
      <c r="D26" s="10">
        <f>A!F31</f>
        <v>24.465</v>
      </c>
      <c r="E26" s="10">
        <f>B26*C26*D26</f>
        <v>2.6911500000000004</v>
      </c>
      <c r="F26" s="61" t="s">
        <v>112</v>
      </c>
    </row>
    <row r="27" spans="1:6" ht="17.399999999999999" x14ac:dyDescent="0.3">
      <c r="A27" s="3" t="s">
        <v>64</v>
      </c>
      <c r="B27" s="10">
        <v>0.45</v>
      </c>
      <c r="C27" s="10">
        <v>0.19</v>
      </c>
      <c r="D27" s="10">
        <f>A!F32</f>
        <v>24.395100000000003</v>
      </c>
      <c r="E27" s="10">
        <f>B27*C27*D27</f>
        <v>2.0857810500000005</v>
      </c>
      <c r="F27" s="7"/>
    </row>
    <row r="28" spans="1:6" ht="17.399999999999999" x14ac:dyDescent="0.3">
      <c r="A28" s="3" t="s">
        <v>65</v>
      </c>
      <c r="B28" s="10">
        <v>0.6</v>
      </c>
      <c r="C28" s="10">
        <v>0.21</v>
      </c>
      <c r="D28" s="10">
        <f>A!F33</f>
        <v>10.47</v>
      </c>
      <c r="E28" s="10">
        <f>B28*C28*D28</f>
        <v>1.3192200000000001</v>
      </c>
      <c r="F28" s="7"/>
    </row>
    <row r="29" spans="1:6" s="17" customFormat="1" x14ac:dyDescent="0.25">
      <c r="A29" s="56"/>
      <c r="B29" s="58"/>
      <c r="C29" s="58"/>
      <c r="D29" s="58"/>
      <c r="E29" s="58"/>
      <c r="F29" s="18"/>
    </row>
    <row r="30" spans="1:6" ht="21" x14ac:dyDescent="0.45">
      <c r="A30" s="20"/>
      <c r="B30" s="20"/>
      <c r="C30" s="44" t="s">
        <v>31</v>
      </c>
      <c r="D30" s="2" t="s">
        <v>4</v>
      </c>
      <c r="E30" s="44" t="s">
        <v>32</v>
      </c>
      <c r="F30" s="7"/>
    </row>
    <row r="31" spans="1:6" ht="17.399999999999999" x14ac:dyDescent="0.3">
      <c r="A31" s="2" t="s">
        <v>5</v>
      </c>
      <c r="B31" s="5"/>
      <c r="C31" s="3">
        <v>0.05</v>
      </c>
      <c r="D31" s="11">
        <f>SUM(D12:D28)</f>
        <v>292.03120000000001</v>
      </c>
      <c r="E31" s="11">
        <f>C31*D31</f>
        <v>14.601560000000001</v>
      </c>
      <c r="F31" s="7" t="s">
        <v>62</v>
      </c>
    </row>
    <row r="32" spans="1:6" s="17" customFormat="1" x14ac:dyDescent="0.25">
      <c r="A32" s="60"/>
      <c r="B32" s="57"/>
      <c r="C32" s="56"/>
      <c r="D32" s="58"/>
      <c r="E32" s="58"/>
      <c r="F32" s="18"/>
    </row>
    <row r="33" spans="1:7" ht="21" x14ac:dyDescent="0.45">
      <c r="A33" s="19" t="s">
        <v>39</v>
      </c>
      <c r="B33" s="26" t="s">
        <v>19</v>
      </c>
      <c r="C33" s="3"/>
      <c r="E33" s="11">
        <f>SUM(E12:E28)+E31</f>
        <v>74.958005050000011</v>
      </c>
      <c r="F33" s="7" t="s">
        <v>113</v>
      </c>
    </row>
    <row r="34" spans="1:7" s="17" customFormat="1" x14ac:dyDescent="0.25">
      <c r="A34" s="60"/>
      <c r="B34" s="57"/>
      <c r="C34" s="56"/>
      <c r="D34" s="56"/>
      <c r="E34" s="56"/>
      <c r="F34" s="18"/>
    </row>
    <row r="35" spans="1:7" ht="21" x14ac:dyDescent="0.45">
      <c r="A35" s="19" t="s">
        <v>40</v>
      </c>
      <c r="B35" s="25" t="s">
        <v>18</v>
      </c>
      <c r="C35" s="26" t="s">
        <v>46</v>
      </c>
      <c r="D35" s="20"/>
      <c r="E35" s="27">
        <f>IF(D31=0,"",E33/D31)</f>
        <v>0.25667807087050976</v>
      </c>
      <c r="F35" s="7" t="s">
        <v>61</v>
      </c>
    </row>
    <row r="36" spans="1:7" ht="21" x14ac:dyDescent="0.45">
      <c r="A36" s="87" t="s">
        <v>81</v>
      </c>
      <c r="B36" s="55" t="s">
        <v>82</v>
      </c>
      <c r="C36" s="9"/>
      <c r="D36" s="9"/>
      <c r="E36" s="22"/>
    </row>
    <row r="37" spans="1:7" s="6" customFormat="1" ht="17.399999999999999" x14ac:dyDescent="0.3">
      <c r="A37" s="21"/>
      <c r="C37" s="7"/>
      <c r="D37" s="7"/>
      <c r="E37" s="7"/>
    </row>
    <row r="38" spans="1:7" s="6" customFormat="1" ht="17.399999999999999" x14ac:dyDescent="0.3">
      <c r="B38" s="17"/>
      <c r="C38" s="18"/>
      <c r="D38" s="18"/>
      <c r="E38" s="18"/>
      <c r="F38" s="7"/>
    </row>
    <row r="39" spans="1:7" s="6" customFormat="1" ht="17.399999999999999" x14ac:dyDescent="0.3">
      <c r="A39" s="21"/>
      <c r="C39" s="7"/>
      <c r="D39" s="7"/>
      <c r="E39" s="7"/>
    </row>
    <row r="40" spans="1:7" s="6" customFormat="1" ht="21" x14ac:dyDescent="0.3">
      <c r="A40" s="95" t="s">
        <v>85</v>
      </c>
      <c r="B40" s="31"/>
      <c r="C40" s="31"/>
      <c r="D40" s="31"/>
      <c r="E40" s="32"/>
      <c r="F40" s="31"/>
    </row>
    <row r="41" spans="1:7" s="6" customFormat="1" ht="17.399999999999999" x14ac:dyDescent="0.3">
      <c r="A41" s="38"/>
      <c r="B41" s="31"/>
      <c r="C41" s="31"/>
      <c r="D41" s="31"/>
      <c r="E41" s="32"/>
      <c r="F41" s="31"/>
    </row>
    <row r="42" spans="1:7" s="6" customFormat="1" ht="19.8" x14ac:dyDescent="0.3">
      <c r="A42" s="42" t="s">
        <v>89</v>
      </c>
      <c r="B42" s="42"/>
      <c r="C42" s="43" t="s">
        <v>22</v>
      </c>
      <c r="D42" s="96">
        <f>2*6.99*3.49</f>
        <v>48.790200000000006</v>
      </c>
      <c r="E42" s="96">
        <f>6.99*3.5</f>
        <v>24.465</v>
      </c>
      <c r="F42" s="39"/>
    </row>
    <row r="43" spans="1:7" s="6" customFormat="1" ht="17.399999999999999" x14ac:dyDescent="0.3">
      <c r="A43" s="42" t="s">
        <v>90</v>
      </c>
      <c r="B43" s="42"/>
      <c r="C43" s="43" t="s">
        <v>23</v>
      </c>
      <c r="D43" s="96">
        <f>2*6.99+2*2*3.49</f>
        <v>27.94</v>
      </c>
      <c r="E43" s="96">
        <f>6.99+2*3.5</f>
        <v>13.99</v>
      </c>
      <c r="F43" s="39"/>
    </row>
    <row r="44" spans="1:7" s="6" customFormat="1" ht="19.8" x14ac:dyDescent="0.3">
      <c r="A44" s="42" t="s">
        <v>91</v>
      </c>
      <c r="B44" s="42"/>
      <c r="C44" s="43" t="s">
        <v>23</v>
      </c>
      <c r="D44" s="97">
        <f>IF(D43&gt;0,D42/(0.5*D43),0)</f>
        <v>3.4924982104509668</v>
      </c>
      <c r="E44" s="97">
        <f>IF(E43&gt;0,E42/(0.5*E43),0)</f>
        <v>3.4974982130092922</v>
      </c>
      <c r="F44" s="39" t="s">
        <v>66</v>
      </c>
    </row>
    <row r="45" spans="1:7" s="6" customFormat="1" ht="17.399999999999999" x14ac:dyDescent="0.3">
      <c r="A45" s="88" t="s">
        <v>88</v>
      </c>
      <c r="B45" s="92"/>
      <c r="C45" s="89"/>
      <c r="D45" s="43" t="s">
        <v>83</v>
      </c>
      <c r="E45" s="43" t="s">
        <v>84</v>
      </c>
      <c r="F45" s="40"/>
    </row>
    <row r="46" spans="1:7" s="6" customFormat="1" ht="19.8" x14ac:dyDescent="0.4">
      <c r="A46" s="91" t="s">
        <v>87</v>
      </c>
      <c r="B46" s="90"/>
      <c r="C46" s="93" t="s">
        <v>24</v>
      </c>
      <c r="D46" s="98" t="s">
        <v>86</v>
      </c>
      <c r="E46" s="99">
        <v>2.52</v>
      </c>
      <c r="F46" s="41"/>
    </row>
    <row r="47" spans="1:7" s="6" customFormat="1" ht="17.399999999999999" x14ac:dyDescent="0.3">
      <c r="A47" s="21"/>
      <c r="C47" s="7"/>
      <c r="D47" s="7"/>
      <c r="E47" s="7"/>
    </row>
    <row r="48" spans="1:7" ht="21" x14ac:dyDescent="0.4">
      <c r="A48" s="28" t="s">
        <v>41</v>
      </c>
      <c r="B48" s="45"/>
      <c r="C48" s="45"/>
      <c r="D48" s="45"/>
      <c r="E48" s="45"/>
      <c r="F48" s="45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0" spans="1:7" ht="21" x14ac:dyDescent="0.45">
      <c r="A50" s="2" t="s">
        <v>30</v>
      </c>
      <c r="B50" s="2" t="s">
        <v>26</v>
      </c>
      <c r="C50" s="2" t="s">
        <v>27</v>
      </c>
      <c r="D50" s="2" t="s">
        <v>28</v>
      </c>
      <c r="E50" s="2" t="s">
        <v>29</v>
      </c>
      <c r="F50" s="23" t="s">
        <v>17</v>
      </c>
      <c r="G50" s="45"/>
    </row>
    <row r="51" spans="1:7" ht="17.399999999999999" x14ac:dyDescent="0.3">
      <c r="A51" s="3" t="s">
        <v>56</v>
      </c>
      <c r="B51" s="5">
        <v>1</v>
      </c>
      <c r="C51" s="47">
        <v>1.3</v>
      </c>
      <c r="D51" s="10">
        <f>A!F9</f>
        <v>23.564</v>
      </c>
      <c r="E51" s="47">
        <f t="shared" ref="E51:E56" si="2">B51*C51*D51</f>
        <v>30.633200000000002</v>
      </c>
      <c r="F51" s="7" t="s">
        <v>110</v>
      </c>
      <c r="G51" s="45"/>
    </row>
    <row r="52" spans="1:7" ht="17.399999999999999" x14ac:dyDescent="0.3">
      <c r="A52" s="3" t="s">
        <v>57</v>
      </c>
      <c r="B52" s="5">
        <v>0.5</v>
      </c>
      <c r="C52" s="47">
        <v>1.3</v>
      </c>
      <c r="D52" s="10">
        <f>A!F11</f>
        <v>3.8178000000000001</v>
      </c>
      <c r="E52" s="47">
        <f t="shared" si="2"/>
        <v>2.4815700000000001</v>
      </c>
      <c r="F52" s="7"/>
      <c r="G52" s="45"/>
    </row>
    <row r="53" spans="1:7" ht="17.399999999999999" x14ac:dyDescent="0.3">
      <c r="A53" s="3" t="s">
        <v>58</v>
      </c>
      <c r="B53" s="5">
        <v>1</v>
      </c>
      <c r="C53" s="47">
        <v>0.28000000000000003</v>
      </c>
      <c r="D53" s="10">
        <f>A!F22</f>
        <v>89.683999999999997</v>
      </c>
      <c r="E53" s="47">
        <f t="shared" si="2"/>
        <v>25.111520000000002</v>
      </c>
      <c r="F53" s="7"/>
      <c r="G53" s="45"/>
    </row>
    <row r="54" spans="1:7" ht="17.399999999999999" x14ac:dyDescent="0.3">
      <c r="A54" s="3" t="s">
        <v>59</v>
      </c>
      <c r="B54" s="5">
        <v>0.5</v>
      </c>
      <c r="C54" s="47">
        <v>0.28000000000000003</v>
      </c>
      <c r="D54" s="10">
        <f>A!F25</f>
        <v>19.9422</v>
      </c>
      <c r="E54" s="47">
        <f t="shared" si="2"/>
        <v>2.7919080000000003</v>
      </c>
      <c r="F54" s="7"/>
      <c r="G54" s="45"/>
    </row>
    <row r="55" spans="1:7" ht="17.399999999999999" x14ac:dyDescent="0.3">
      <c r="A55" s="3" t="s">
        <v>1</v>
      </c>
      <c r="B55" s="5">
        <v>1</v>
      </c>
      <c r="C55" s="47">
        <v>0.2</v>
      </c>
      <c r="D55" s="10">
        <f>A!F26</f>
        <v>62.840100000000007</v>
      </c>
      <c r="E55" s="47">
        <f t="shared" si="2"/>
        <v>12.568020000000002</v>
      </c>
      <c r="F55" s="7"/>
      <c r="G55" s="45"/>
    </row>
    <row r="56" spans="1:7" ht="17.399999999999999" x14ac:dyDescent="0.3">
      <c r="A56" s="3" t="s">
        <v>2</v>
      </c>
      <c r="B56" s="5">
        <v>1</v>
      </c>
      <c r="C56" s="47">
        <v>0.28000000000000003</v>
      </c>
      <c r="D56" s="10">
        <f>A!F30</f>
        <v>13.98</v>
      </c>
      <c r="E56" s="47">
        <f t="shared" si="2"/>
        <v>3.9144000000000005</v>
      </c>
      <c r="F56" s="7"/>
      <c r="G56" s="45"/>
    </row>
    <row r="57" spans="1:7" ht="17.399999999999999" x14ac:dyDescent="0.3">
      <c r="A57" s="3"/>
      <c r="B57" s="5"/>
      <c r="C57" s="47"/>
      <c r="D57" s="10"/>
      <c r="E57" s="47"/>
      <c r="F57" s="18"/>
      <c r="G57" s="45"/>
    </row>
    <row r="58" spans="1:7" ht="17.399999999999999" x14ac:dyDescent="0.3">
      <c r="A58" s="3" t="s">
        <v>21</v>
      </c>
      <c r="B58" s="5">
        <v>0.8</v>
      </c>
      <c r="C58" s="47">
        <v>1.8</v>
      </c>
      <c r="D58" s="10">
        <f>A!F71</f>
        <v>0</v>
      </c>
      <c r="E58" s="47">
        <f t="shared" ref="E58:E63" si="3">B58*C58*D58</f>
        <v>0</v>
      </c>
      <c r="F58" s="7" t="s">
        <v>111</v>
      </c>
      <c r="G58" s="45"/>
    </row>
    <row r="59" spans="1:7" ht="17.399999999999999" x14ac:dyDescent="0.3">
      <c r="A59" s="3" t="s">
        <v>20</v>
      </c>
      <c r="B59" s="5">
        <v>0.8</v>
      </c>
      <c r="C59" s="47"/>
      <c r="D59" s="10">
        <f>A!F73</f>
        <v>0</v>
      </c>
      <c r="E59" s="47">
        <f t="shared" si="3"/>
        <v>0</v>
      </c>
      <c r="F59" s="7"/>
      <c r="G59" s="45"/>
    </row>
    <row r="60" spans="1:7" ht="17.399999999999999" x14ac:dyDescent="0.3">
      <c r="A60" s="3" t="s">
        <v>75</v>
      </c>
      <c r="B60" s="10">
        <v>0.35</v>
      </c>
      <c r="C60" s="47">
        <v>1.8</v>
      </c>
      <c r="D60" s="10">
        <v>0</v>
      </c>
      <c r="E60" s="47">
        <f t="shared" si="3"/>
        <v>0</v>
      </c>
      <c r="F60" s="7"/>
      <c r="G60" s="45"/>
    </row>
    <row r="61" spans="1:7" ht="17.399999999999999" x14ac:dyDescent="0.3">
      <c r="A61" s="3" t="s">
        <v>25</v>
      </c>
      <c r="B61" s="10">
        <v>0.35</v>
      </c>
      <c r="C61" s="47"/>
      <c r="D61" s="10">
        <v>0</v>
      </c>
      <c r="E61" s="47">
        <f t="shared" si="3"/>
        <v>0</v>
      </c>
      <c r="F61" s="7"/>
      <c r="G61" s="45"/>
    </row>
    <row r="62" spans="1:7" ht="17.399999999999999" x14ac:dyDescent="0.3">
      <c r="A62" s="3" t="s">
        <v>10</v>
      </c>
      <c r="B62" s="100">
        <v>0.55000000000000004</v>
      </c>
      <c r="C62" s="47">
        <v>1.8</v>
      </c>
      <c r="D62" s="10">
        <f>A!F34</f>
        <v>1.5275999999999998</v>
      </c>
      <c r="E62" s="47">
        <f t="shared" si="3"/>
        <v>1.512324</v>
      </c>
      <c r="F62" s="7"/>
      <c r="G62" s="45"/>
    </row>
    <row r="63" spans="1:7" ht="17.399999999999999" x14ac:dyDescent="0.3">
      <c r="A63" s="3" t="s">
        <v>3</v>
      </c>
      <c r="B63" s="100">
        <v>0.55000000000000004</v>
      </c>
      <c r="C63" s="47">
        <v>0.35</v>
      </c>
      <c r="D63" s="10">
        <f>A!F36</f>
        <v>17.345400000000001</v>
      </c>
      <c r="E63" s="47">
        <f t="shared" si="3"/>
        <v>3.3389895000000003</v>
      </c>
      <c r="F63" s="7"/>
      <c r="G63" s="45"/>
    </row>
    <row r="64" spans="1:7" x14ac:dyDescent="0.25">
      <c r="A64" s="52"/>
      <c r="B64" s="94"/>
      <c r="C64" s="48"/>
      <c r="D64" s="52"/>
      <c r="E64" s="48"/>
      <c r="F64" s="54"/>
      <c r="G64" s="45"/>
    </row>
    <row r="65" spans="1:7" ht="17.399999999999999" x14ac:dyDescent="0.3">
      <c r="A65" s="3" t="s">
        <v>63</v>
      </c>
      <c r="B65" s="100">
        <v>0.55000000000000004</v>
      </c>
      <c r="C65" s="47">
        <v>0.35</v>
      </c>
      <c r="D65" s="10">
        <f>A!F31</f>
        <v>24.465</v>
      </c>
      <c r="E65" s="47">
        <f>B65*C65*D65</f>
        <v>4.7095124999999998</v>
      </c>
      <c r="F65" s="61" t="s">
        <v>112</v>
      </c>
      <c r="G65" s="45"/>
    </row>
    <row r="66" spans="1:7" ht="17.399999999999999" x14ac:dyDescent="0.3">
      <c r="A66" s="3" t="s">
        <v>64</v>
      </c>
      <c r="B66" s="100">
        <v>0.45</v>
      </c>
      <c r="C66" s="47">
        <v>0.35</v>
      </c>
      <c r="D66" s="10">
        <f>A!F32</f>
        <v>24.395100000000003</v>
      </c>
      <c r="E66" s="47">
        <f>B66*C66*D66</f>
        <v>3.8422282500000007</v>
      </c>
      <c r="F66" s="7"/>
      <c r="G66" s="45"/>
    </row>
    <row r="67" spans="1:7" ht="17.399999999999999" x14ac:dyDescent="0.3">
      <c r="A67" s="3" t="s">
        <v>65</v>
      </c>
      <c r="B67" s="100">
        <v>0.6</v>
      </c>
      <c r="C67" s="47">
        <v>0.35</v>
      </c>
      <c r="D67" s="10">
        <f>A!F33</f>
        <v>10.47</v>
      </c>
      <c r="E67" s="47">
        <f>B67*C67*D67</f>
        <v>2.1987000000000001</v>
      </c>
      <c r="F67" s="7"/>
      <c r="G67" s="45"/>
    </row>
    <row r="68" spans="1:7" ht="17.399999999999999" x14ac:dyDescent="0.3">
      <c r="A68" s="3"/>
      <c r="B68" s="10"/>
      <c r="C68" s="47"/>
      <c r="D68" s="10"/>
      <c r="E68" s="47"/>
      <c r="F68" s="18"/>
      <c r="G68" s="45"/>
    </row>
    <row r="69" spans="1:7" ht="21" x14ac:dyDescent="0.45">
      <c r="A69" s="52"/>
      <c r="B69" s="52"/>
      <c r="C69" s="44" t="s">
        <v>31</v>
      </c>
      <c r="D69" s="2" t="s">
        <v>4</v>
      </c>
      <c r="E69" s="44" t="s">
        <v>32</v>
      </c>
      <c r="F69" s="7"/>
      <c r="G69" s="45"/>
    </row>
    <row r="70" spans="1:7" ht="17.399999999999999" x14ac:dyDescent="0.3">
      <c r="A70" s="2" t="s">
        <v>5</v>
      </c>
      <c r="B70" s="5"/>
      <c r="C70" s="46">
        <v>0.05</v>
      </c>
      <c r="D70" s="11">
        <f>SUM(D51:D67)</f>
        <v>292.03120000000001</v>
      </c>
      <c r="E70" s="29">
        <f>C70*D70</f>
        <v>14.601560000000001</v>
      </c>
      <c r="F70" s="7" t="s">
        <v>62</v>
      </c>
      <c r="G70" s="45"/>
    </row>
    <row r="71" spans="1:7" ht="17.399999999999999" x14ac:dyDescent="0.3">
      <c r="A71" s="4"/>
      <c r="B71" s="5"/>
      <c r="C71" s="46"/>
      <c r="D71" s="10"/>
      <c r="E71" s="47"/>
      <c r="F71" s="18"/>
      <c r="G71" s="45"/>
    </row>
    <row r="72" spans="1:7" ht="21" x14ac:dyDescent="0.45">
      <c r="A72" s="49" t="s">
        <v>42</v>
      </c>
      <c r="B72" s="26" t="s">
        <v>19</v>
      </c>
      <c r="C72" s="46"/>
      <c r="D72" s="17"/>
      <c r="E72" s="29">
        <f>SUM(E51:E67)+E70</f>
        <v>107.70393225000002</v>
      </c>
      <c r="F72" s="7" t="s">
        <v>113</v>
      </c>
      <c r="G72" s="45"/>
    </row>
    <row r="73" spans="1:7" ht="17.399999999999999" x14ac:dyDescent="0.3">
      <c r="A73" s="4"/>
      <c r="B73" s="5"/>
      <c r="C73" s="46"/>
      <c r="D73" s="3"/>
      <c r="E73" s="46"/>
      <c r="F73" s="18"/>
      <c r="G73" s="45"/>
    </row>
    <row r="74" spans="1:7" ht="21" x14ac:dyDescent="0.45">
      <c r="A74" s="106" t="s">
        <v>94</v>
      </c>
      <c r="B74" s="26" t="s">
        <v>18</v>
      </c>
      <c r="C74" s="107" t="s">
        <v>47</v>
      </c>
      <c r="D74" s="3"/>
      <c r="E74" s="51">
        <f>IF(D69=0,"",E72/D70)</f>
        <v>0.36880967598667547</v>
      </c>
      <c r="F74" s="7" t="s">
        <v>61</v>
      </c>
      <c r="G74" s="45"/>
    </row>
    <row r="75" spans="1:7" ht="23.4" x14ac:dyDescent="0.45">
      <c r="A75" s="49" t="s">
        <v>99</v>
      </c>
      <c r="B75" s="25" t="s">
        <v>18</v>
      </c>
      <c r="C75" s="50" t="s">
        <v>95</v>
      </c>
      <c r="D75" s="48"/>
      <c r="E75" s="51">
        <f>IF(D70=0,"",E72/D70)*0.7</f>
        <v>0.25816677319067283</v>
      </c>
      <c r="F75" s="7"/>
      <c r="G75" s="45"/>
    </row>
    <row r="76" spans="1:7" s="39" customFormat="1" ht="17.399999999999999" x14ac:dyDescent="0.3">
      <c r="A76" s="6"/>
    </row>
    <row r="77" spans="1:7" ht="21" customHeight="1" x14ac:dyDescent="0.5">
      <c r="A77" s="85" t="s">
        <v>107</v>
      </c>
      <c r="B77" s="86"/>
      <c r="C77" s="86"/>
      <c r="D77" s="86"/>
      <c r="E77" s="86"/>
      <c r="F77" s="86"/>
    </row>
    <row r="78" spans="1:7" ht="21" customHeight="1" x14ac:dyDescent="0.4">
      <c r="A78" s="115" t="s">
        <v>108</v>
      </c>
    </row>
    <row r="79" spans="1:7" ht="13.05" customHeight="1" x14ac:dyDescent="0.3">
      <c r="A79" s="6"/>
    </row>
    <row r="80" spans="1:7" ht="21" customHeight="1" x14ac:dyDescent="0.5">
      <c r="A80" s="85" t="s">
        <v>106</v>
      </c>
    </row>
    <row r="81" spans="1:1" ht="21" customHeight="1" x14ac:dyDescent="0.4">
      <c r="A81" s="115" t="s">
        <v>114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horizontalDpi="4294967293" verticalDpi="300" r:id="rId1"/>
  <headerFooter alignWithMargins="0">
    <oddHeader>&amp;F</oddHeader>
    <oddFooter>&amp;A&amp;RSeite &amp;P</oddFooter>
  </headerFooter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Aufgabe</vt:lpstr>
      <vt:lpstr>A</vt:lpstr>
      <vt:lpstr>HT</vt:lpstr>
      <vt:lpstr>A!Druckbereich</vt:lpstr>
      <vt:lpstr>Aufgabe!Druckbereich</vt:lpstr>
    </vt:vector>
  </TitlesOfParts>
  <Company>privat/FH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</dc:creator>
  <cp:lastModifiedBy>Marquardt, Helmut</cp:lastModifiedBy>
  <cp:lastPrinted>2022-09-05T07:22:18Z</cp:lastPrinted>
  <dcterms:created xsi:type="dcterms:W3CDTF">2001-02-02T07:47:49Z</dcterms:created>
  <dcterms:modified xsi:type="dcterms:W3CDTF">2023-01-07T17:15:37Z</dcterms:modified>
</cp:coreProperties>
</file>