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quardt\Documents\Veröffentlichungen\Beuth-Bauwerk\Energie-Auflage5\Bearbeitung-Beispiele\"/>
    </mc:Choice>
  </mc:AlternateContent>
  <bookViews>
    <workbookView xWindow="360" yWindow="36" windowWidth="11628" windowHeight="8280" activeTab="1"/>
  </bookViews>
  <sheets>
    <sheet name="Aufgabe" sheetId="2" r:id="rId1"/>
    <sheet name="Nachweis" sheetId="1" r:id="rId2"/>
  </sheets>
  <definedNames>
    <definedName name="_xlnm.Print_Area" localSheetId="0">Aufgabe!$A$1:$Q$34</definedName>
    <definedName name="_xlnm.Print_Area" localSheetId="1">Nachweis!$A$1:$Q$61</definedName>
  </definedNames>
  <calcPr calcId="162913"/>
</workbook>
</file>

<file path=xl/calcChain.xml><?xml version="1.0" encoding="utf-8"?>
<calcChain xmlns="http://schemas.openxmlformats.org/spreadsheetml/2006/main">
  <c r="O57" i="1" l="1"/>
  <c r="E11" i="1"/>
  <c r="G11" i="1"/>
  <c r="I11" i="1"/>
  <c r="K11" i="1"/>
  <c r="Q8" i="1"/>
  <c r="Q9" i="1"/>
  <c r="C49" i="1"/>
  <c r="E12" i="1"/>
  <c r="G12" i="1"/>
  <c r="I12" i="1"/>
  <c r="Q12" i="1"/>
  <c r="E24" i="1"/>
  <c r="Q24" i="1"/>
  <c r="K12" i="1"/>
  <c r="M24" i="1"/>
  <c r="E13" i="1"/>
  <c r="G13" i="1"/>
  <c r="M25" i="1"/>
  <c r="M27" i="1"/>
  <c r="M28" i="1"/>
  <c r="E29" i="1"/>
  <c r="E30" i="1"/>
  <c r="Q30" i="1"/>
  <c r="M29" i="1"/>
  <c r="M30" i="1"/>
  <c r="E31" i="1"/>
  <c r="Q31" i="1"/>
  <c r="E32" i="1"/>
  <c r="Q32" i="1"/>
  <c r="M31" i="1"/>
  <c r="M32" i="1"/>
  <c r="E33" i="1"/>
  <c r="Q33" i="1"/>
  <c r="M33" i="1"/>
  <c r="M34" i="1"/>
  <c r="C38" i="1"/>
  <c r="K26" i="1"/>
  <c r="Q29" i="1"/>
  <c r="Q13" i="1"/>
  <c r="E26" i="1"/>
  <c r="Q26" i="1"/>
  <c r="Q10" i="1"/>
  <c r="Q11" i="1" s="1"/>
  <c r="I15" i="1"/>
  <c r="O45" i="1" s="1"/>
  <c r="Q45" i="1" s="1"/>
  <c r="K15" i="1"/>
  <c r="E25" i="1"/>
  <c r="Q25" i="1"/>
  <c r="E47" i="1"/>
  <c r="G47" i="1"/>
  <c r="O48" i="1"/>
  <c r="Q48" i="1"/>
  <c r="E34" i="1"/>
  <c r="Q34" i="1"/>
  <c r="E27" i="1" l="1"/>
  <c r="Q27" i="1" s="1"/>
  <c r="E28" i="1"/>
  <c r="Q28" i="1" s="1"/>
  <c r="E49" i="1"/>
  <c r="G49" i="1" s="1"/>
  <c r="O50" i="1" s="1"/>
  <c r="Q50" i="1" s="1"/>
  <c r="Q53" i="1" s="1"/>
  <c r="G59" i="1" s="1"/>
  <c r="Q36" i="1" l="1"/>
  <c r="I40" i="1" s="1"/>
</calcChain>
</file>

<file path=xl/sharedStrings.xml><?xml version="1.0" encoding="utf-8"?>
<sst xmlns="http://schemas.openxmlformats.org/spreadsheetml/2006/main" count="114" uniqueCount="86">
  <si>
    <t>Raum:</t>
  </si>
  <si>
    <t>A [m²]</t>
  </si>
  <si>
    <t>d [m]</t>
  </si>
  <si>
    <t>Berechnung der wirksamen Wärmespeicherfähigkeit:</t>
  </si>
  <si>
    <t>Fensterfläche:</t>
  </si>
  <si>
    <t>Außenwandfläche:</t>
  </si>
  <si>
    <t>Grundfläche:</t>
  </si>
  <si>
    <t>Dachfläche:</t>
  </si>
  <si>
    <t>Geometrie</t>
  </si>
  <si>
    <t xml:space="preserve">zulässiger Höchstwert des Sonneneintragskennwerts </t>
  </si>
  <si>
    <t>Bauteil</t>
  </si>
  <si>
    <t>d.h.</t>
  </si>
  <si>
    <t>Bauart</t>
  </si>
  <si>
    <t>zulässiger Höchstwert des Sonneneintragskoeffizienten:</t>
  </si>
  <si>
    <t>max. Abminderungsfaktor für die Sonnenschutzvorrichtung</t>
  </si>
  <si>
    <t>gewählt:</t>
  </si>
  <si>
    <t>+</t>
  </si>
  <si>
    <t>=</t>
  </si>
  <si>
    <t>b [m]</t>
  </si>
  <si>
    <t>*</t>
  </si>
  <si>
    <t>h,l [m]</t>
  </si>
  <si>
    <t>Dachdecke</t>
  </si>
  <si>
    <t>Normalbeton</t>
  </si>
  <si>
    <t>Schicht</t>
  </si>
  <si>
    <t>Fußboden</t>
  </si>
  <si>
    <t>Estrich</t>
  </si>
  <si>
    <t>Dämmung</t>
  </si>
  <si>
    <t>Außenwand</t>
  </si>
  <si>
    <t>Gipsputz</t>
  </si>
  <si>
    <t>KS-MW</t>
  </si>
  <si>
    <t>Geb.-Trennwand</t>
  </si>
  <si>
    <t>schwere Innenwand</t>
  </si>
  <si>
    <t>leichte Trennwand</t>
  </si>
  <si>
    <t>Porenbeton</t>
  </si>
  <si>
    <t>schwere</t>
  </si>
  <si>
    <t>/</t>
  </si>
  <si>
    <t>geneigte Fensterausrichtung</t>
  </si>
  <si>
    <t>nordorientierte Fenster</t>
  </si>
  <si>
    <t xml:space="preserve">Summe Aw </t>
  </si>
  <si>
    <t>Summe Aw</t>
  </si>
  <si>
    <t>-</t>
  </si>
  <si>
    <r>
      <t>A</t>
    </r>
    <r>
      <rPr>
        <sz val="8"/>
        <rFont val="Arial"/>
        <family val="2"/>
      </rPr>
      <t>w1</t>
    </r>
    <r>
      <rPr>
        <sz val="10"/>
        <rFont val="Arial"/>
      </rPr>
      <t xml:space="preserve"> =</t>
    </r>
  </si>
  <si>
    <r>
      <t>A</t>
    </r>
    <r>
      <rPr>
        <sz val="8"/>
        <rFont val="Arial"/>
        <family val="2"/>
      </rPr>
      <t>w2</t>
    </r>
    <r>
      <rPr>
        <sz val="10"/>
        <rFont val="Arial"/>
      </rPr>
      <t xml:space="preserve"> =</t>
    </r>
  </si>
  <si>
    <r>
      <t>A</t>
    </r>
    <r>
      <rPr>
        <sz val="8"/>
        <rFont val="Arial"/>
        <family val="2"/>
      </rPr>
      <t>AW</t>
    </r>
    <r>
      <rPr>
        <sz val="10"/>
        <rFont val="Arial"/>
      </rPr>
      <t xml:space="preserve"> =</t>
    </r>
  </si>
  <si>
    <r>
      <t>A</t>
    </r>
    <r>
      <rPr>
        <sz val="8"/>
        <rFont val="Arial"/>
        <family val="2"/>
      </rPr>
      <t>D</t>
    </r>
    <r>
      <rPr>
        <sz val="10"/>
        <rFont val="Arial"/>
      </rPr>
      <t xml:space="preserve"> =</t>
    </r>
  </si>
  <si>
    <r>
      <t>A</t>
    </r>
    <r>
      <rPr>
        <sz val="8"/>
        <rFont val="Arial"/>
        <family val="2"/>
      </rPr>
      <t>G</t>
    </r>
    <r>
      <rPr>
        <sz val="10"/>
        <rFont val="Arial"/>
      </rPr>
      <t xml:space="preserve"> =</t>
    </r>
  </si>
  <si>
    <r>
      <t>Summe S</t>
    </r>
    <r>
      <rPr>
        <b/>
        <sz val="8"/>
        <rFont val="Arial"/>
        <family val="2"/>
      </rPr>
      <t>x</t>
    </r>
    <r>
      <rPr>
        <b/>
        <sz val="10"/>
        <rFont val="Arial"/>
        <family val="2"/>
      </rPr>
      <t xml:space="preserve"> =</t>
    </r>
  </si>
  <si>
    <r>
      <t>f</t>
    </r>
    <r>
      <rPr>
        <sz val="8"/>
        <rFont val="Arial"/>
        <family val="2"/>
      </rPr>
      <t>nord</t>
    </r>
    <r>
      <rPr>
        <sz val="10"/>
        <rFont val="Arial"/>
      </rPr>
      <t xml:space="preserve"> =</t>
    </r>
  </si>
  <si>
    <r>
      <t>f</t>
    </r>
    <r>
      <rPr>
        <sz val="8"/>
        <rFont val="Arial"/>
        <family val="2"/>
      </rPr>
      <t>neig</t>
    </r>
    <r>
      <rPr>
        <sz val="10"/>
        <rFont val="Arial"/>
      </rPr>
      <t xml:space="preserve"> =</t>
    </r>
  </si>
  <si>
    <r>
      <t>d.h. max F</t>
    </r>
    <r>
      <rPr>
        <sz val="8"/>
        <rFont val="Arial"/>
        <family val="2"/>
      </rPr>
      <t>C</t>
    </r>
    <r>
      <rPr>
        <sz val="10"/>
        <rFont val="Arial"/>
      </rPr>
      <t xml:space="preserve"> = A</t>
    </r>
    <r>
      <rPr>
        <sz val="8"/>
        <rFont val="Arial"/>
        <family val="2"/>
      </rPr>
      <t xml:space="preserve">G </t>
    </r>
    <r>
      <rPr>
        <sz val="10"/>
        <rFont val="Arial"/>
      </rPr>
      <t>* Summe S</t>
    </r>
    <r>
      <rPr>
        <sz val="8"/>
        <rFont val="Arial"/>
        <family val="2"/>
      </rPr>
      <t>x</t>
    </r>
    <r>
      <rPr>
        <sz val="10"/>
        <rFont val="Arial"/>
      </rPr>
      <t xml:space="preserve"> / (g * Summe A</t>
    </r>
    <r>
      <rPr>
        <sz val="8"/>
        <rFont val="Arial"/>
        <family val="2"/>
      </rPr>
      <t>w</t>
    </r>
    <r>
      <rPr>
        <sz val="10"/>
        <rFont val="Arial"/>
      </rPr>
      <t>) =</t>
    </r>
  </si>
  <si>
    <t xml:space="preserve">&gt; </t>
  </si>
  <si>
    <t>d.h. Nachweis erforderlich</t>
  </si>
  <si>
    <t>Sonnenschutzverglasung mit g &lt; 0,4</t>
  </si>
  <si>
    <r>
      <t>S</t>
    </r>
    <r>
      <rPr>
        <b/>
        <sz val="8"/>
        <rFont val="Arial"/>
        <family val="2"/>
      </rPr>
      <t>max</t>
    </r>
    <r>
      <rPr>
        <b/>
        <sz val="10"/>
        <rFont val="Arial"/>
        <family val="2"/>
      </rPr>
      <t xml:space="preserve"> =</t>
    </r>
  </si>
  <si>
    <r>
      <t>Bemessungswert des Gesamtenergiedurchlassgrads der Verglasung g = g</t>
    </r>
    <r>
      <rPr>
        <sz val="8"/>
        <rFont val="Arial"/>
        <family val="2"/>
      </rPr>
      <t>0</t>
    </r>
    <r>
      <rPr>
        <sz val="10"/>
        <rFont val="Arial"/>
        <family val="2"/>
      </rPr>
      <t xml:space="preserve"> * c =</t>
    </r>
  </si>
  <si>
    <t>Beispielraum</t>
  </si>
  <si>
    <t>Für den im Bild dargestellten Raum ist der vereinfachte Nachweis</t>
  </si>
  <si>
    <t>-   vor denen kein Sonnenschutz vorgesehen ist</t>
  </si>
  <si>
    <t>Aufgabe:</t>
  </si>
  <si>
    <r>
      <t>S</t>
    </r>
    <r>
      <rPr>
        <sz val="8"/>
        <rFont val="Arial"/>
        <family val="2"/>
      </rPr>
      <t>1</t>
    </r>
    <r>
      <rPr>
        <sz val="10"/>
        <rFont val="Arial"/>
      </rPr>
      <t xml:space="preserve"> =</t>
    </r>
  </si>
  <si>
    <r>
      <t>S</t>
    </r>
    <r>
      <rPr>
        <sz val="8"/>
        <rFont val="Arial"/>
        <family val="2"/>
      </rPr>
      <t>3</t>
    </r>
    <r>
      <rPr>
        <sz val="10"/>
        <rFont val="Arial"/>
      </rPr>
      <t xml:space="preserve"> =</t>
    </r>
  </si>
  <si>
    <r>
      <t>S</t>
    </r>
    <r>
      <rPr>
        <sz val="8"/>
        <rFont val="Arial"/>
        <family val="2"/>
      </rPr>
      <t>2</t>
    </r>
    <r>
      <rPr>
        <sz val="10"/>
        <rFont val="Arial"/>
      </rPr>
      <t xml:space="preserve"> =</t>
    </r>
  </si>
  <si>
    <r>
      <t>S</t>
    </r>
    <r>
      <rPr>
        <sz val="8"/>
        <rFont val="Arial"/>
        <family val="2"/>
      </rPr>
      <t>5</t>
    </r>
    <r>
      <rPr>
        <sz val="10"/>
        <rFont val="Arial"/>
      </rPr>
      <t xml:space="preserve"> =</t>
    </r>
  </si>
  <si>
    <r>
      <t>S</t>
    </r>
    <r>
      <rPr>
        <sz val="8"/>
        <rFont val="Arial"/>
        <family val="2"/>
      </rPr>
      <t>6</t>
    </r>
    <r>
      <rPr>
        <sz val="10"/>
        <rFont val="Arial"/>
      </rPr>
      <t xml:space="preserve"> =</t>
    </r>
  </si>
  <si>
    <t>des sommerlichen Wärmeschutzes nach DIN 4108-2 zu führen</t>
  </si>
  <si>
    <r>
      <t xml:space="preserve">-  </t>
    </r>
    <r>
      <rPr>
        <sz val="7"/>
        <rFont val="Arial"/>
        <family val="2"/>
      </rPr>
      <t xml:space="preserve">  </t>
    </r>
    <r>
      <rPr>
        <sz val="12"/>
        <rFont val="Arial"/>
        <family val="2"/>
      </rPr>
      <t>im Zentrum Hamburgs</t>
    </r>
  </si>
  <si>
    <r>
      <t>grundflächenbezogener Fensterflächenanteil f</t>
    </r>
    <r>
      <rPr>
        <sz val="8"/>
        <rFont val="Arial"/>
        <family val="2"/>
      </rPr>
      <t>WG</t>
    </r>
    <r>
      <rPr>
        <sz val="10"/>
        <rFont val="Arial"/>
        <family val="2"/>
      </rPr>
      <t xml:space="preserve"> = Summe A</t>
    </r>
    <r>
      <rPr>
        <sz val="8"/>
        <rFont val="Arial"/>
        <family val="2"/>
      </rPr>
      <t>w</t>
    </r>
    <r>
      <rPr>
        <sz val="10"/>
        <rFont val="Arial"/>
        <family val="2"/>
      </rPr>
      <t xml:space="preserve"> / A</t>
    </r>
    <r>
      <rPr>
        <sz val="8"/>
        <rFont val="Arial"/>
        <family val="2"/>
      </rPr>
      <t>G</t>
    </r>
    <r>
      <rPr>
        <sz val="10"/>
        <rFont val="Arial"/>
        <family val="2"/>
      </rPr>
      <t xml:space="preserve"> =</t>
    </r>
  </si>
  <si>
    <t>Nachtlüftung, Bauart und Klimaregion</t>
  </si>
  <si>
    <t>Grundflächenbezogener Fensterflächenanteil</t>
  </si>
  <si>
    <t>) =</t>
  </si>
  <si>
    <t>0,060 - (0,231 *</t>
  </si>
  <si>
    <t>Einsatz passiver Kühlung</t>
  </si>
  <si>
    <t>Nachweis des sommerlichen Wärmeschutzes mit Sonneneintragskennwerten</t>
  </si>
  <si>
    <t>nach DIN 4108-2 : 2013-02</t>
  </si>
  <si>
    <r>
      <rPr>
        <b/>
        <sz val="10"/>
        <rFont val="Symbol"/>
        <family val="1"/>
        <charset val="2"/>
      </rPr>
      <t>l</t>
    </r>
    <r>
      <rPr>
        <b/>
        <vertAlign val="subscript"/>
        <sz val="10"/>
        <rFont val="Arial"/>
        <family val="2"/>
      </rPr>
      <t>Dä</t>
    </r>
    <r>
      <rPr>
        <b/>
        <sz val="10"/>
        <rFont val="Arial"/>
        <family val="2"/>
      </rPr>
      <t xml:space="preserve"> [W/(m K)]]</t>
    </r>
  </si>
  <si>
    <r>
      <t>d/</t>
    </r>
    <r>
      <rPr>
        <b/>
        <sz val="10"/>
        <rFont val="Symbol"/>
        <family val="1"/>
        <charset val="2"/>
      </rPr>
      <t>l</t>
    </r>
    <r>
      <rPr>
        <b/>
        <vertAlign val="subscript"/>
        <sz val="10"/>
        <rFont val="Arial"/>
        <family val="2"/>
      </rPr>
      <t>Dä</t>
    </r>
    <r>
      <rPr>
        <b/>
        <sz val="10"/>
        <rFont val="Arial"/>
        <family val="2"/>
      </rPr>
      <t xml:space="preserve"> [m² K/W]]</t>
    </r>
  </si>
  <si>
    <r>
      <t>c</t>
    </r>
    <r>
      <rPr>
        <b/>
        <vertAlign val="subscript"/>
        <sz val="8"/>
        <rFont val="Arial"/>
        <family val="2"/>
      </rPr>
      <t>p</t>
    </r>
    <r>
      <rPr>
        <b/>
        <sz val="10"/>
        <rFont val="Arial"/>
        <family val="2"/>
      </rPr>
      <t xml:space="preserve"> [Wh/(kg K)]</t>
    </r>
  </si>
  <si>
    <r>
      <rPr>
        <b/>
        <sz val="10"/>
        <rFont val="Symbol"/>
        <family val="1"/>
        <charset val="2"/>
      </rPr>
      <t>r</t>
    </r>
    <r>
      <rPr>
        <b/>
        <sz val="10"/>
        <rFont val="Arial"/>
        <family val="2"/>
      </rPr>
      <t xml:space="preserve"> [kg/m³]</t>
    </r>
  </si>
  <si>
    <r>
      <t>C</t>
    </r>
    <r>
      <rPr>
        <vertAlign val="subscript"/>
        <sz val="8"/>
        <rFont val="Arial"/>
        <family val="2"/>
      </rPr>
      <t>wirk</t>
    </r>
    <r>
      <rPr>
        <sz val="10"/>
        <rFont val="Arial"/>
      </rPr>
      <t xml:space="preserve"> =</t>
    </r>
  </si>
  <si>
    <r>
      <t>grundflächenbezogene wirksame Wärmespeicherfähigkeit C</t>
    </r>
    <r>
      <rPr>
        <vertAlign val="subscript"/>
        <sz val="8"/>
        <rFont val="Arial"/>
        <family val="2"/>
      </rPr>
      <t>wirk</t>
    </r>
    <r>
      <rPr>
        <sz val="10"/>
        <rFont val="Arial"/>
        <family val="2"/>
      </rPr>
      <t>/A</t>
    </r>
    <r>
      <rPr>
        <vertAlign val="subscript"/>
        <sz val="8"/>
        <rFont val="Arial"/>
        <family val="2"/>
      </rPr>
      <t>G</t>
    </r>
    <r>
      <rPr>
        <sz val="10"/>
        <rFont val="Arial"/>
        <family val="2"/>
      </rPr>
      <t xml:space="preserve"> =</t>
    </r>
  </si>
  <si>
    <t>-   um einen Wohnraum in einem Mehrfamilienhaus</t>
  </si>
  <si>
    <r>
      <t>-   mit Wärmeschutzverglasung (g = g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 xml:space="preserve"> = 0,58) in den Fenstern,</t>
    </r>
  </si>
  <si>
    <t>Bei dem nachzuweisenden (kritischen) Raum handle es sich</t>
  </si>
  <si>
    <r>
      <t>c</t>
    </r>
    <r>
      <rPr>
        <b/>
        <vertAlign val="subscript"/>
        <sz val="8"/>
        <rFont val="Arial"/>
        <family val="2"/>
      </rPr>
      <t>p</t>
    </r>
    <r>
      <rPr>
        <b/>
        <sz val="10"/>
        <rFont val="Arial"/>
        <family val="2"/>
      </rPr>
      <t>*d*</t>
    </r>
    <r>
      <rPr>
        <b/>
        <sz val="10"/>
        <rFont val="Symbol"/>
        <family val="1"/>
        <charset val="2"/>
      </rPr>
      <t>r</t>
    </r>
    <r>
      <rPr>
        <b/>
        <sz val="10"/>
        <rFont val="Arial"/>
        <family val="2"/>
      </rPr>
      <t>*A [Wh/K]</t>
    </r>
  </si>
  <si>
    <r>
      <t>innenliegender heller Sonnenschutz mit höherer Transparenz mit F</t>
    </r>
    <r>
      <rPr>
        <i/>
        <vertAlign val="subscript"/>
        <sz val="10"/>
        <rFont val="Arial"/>
        <family val="2"/>
      </rPr>
      <t>C</t>
    </r>
    <r>
      <rPr>
        <i/>
        <sz val="10"/>
        <rFont val="Arial"/>
        <family val="2"/>
      </rPr>
      <t xml:space="preserve"> = 0,85 &lt; 0,94</t>
    </r>
  </si>
  <si>
    <t>nach DIN 4108-2:2013-02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</si>
</sst>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17" x14ac:knownFonts="1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vertAlign val="subscript"/>
      <sz val="12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b/>
      <vertAlign val="subscript"/>
      <sz val="8"/>
      <name val="Arial"/>
      <family val="2"/>
    </font>
    <font>
      <vertAlign val="subscript"/>
      <sz val="8"/>
      <name val="Arial"/>
      <family val="2"/>
    </font>
    <font>
      <i/>
      <vertAlign val="sub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2" fontId="0" fillId="0" borderId="0" xfId="0" applyNumberFormat="1"/>
    <xf numFmtId="164" fontId="0" fillId="0" borderId="0" xfId="0" applyNumberFormat="1"/>
    <xf numFmtId="10" fontId="0" fillId="0" borderId="0" xfId="0" applyNumberFormat="1"/>
    <xf numFmtId="165" fontId="0" fillId="0" borderId="0" xfId="0" applyNumberFormat="1"/>
    <xf numFmtId="0" fontId="0" fillId="0" borderId="0" xfId="0" applyAlignment="1">
      <alignment horizontal="right"/>
    </xf>
    <xf numFmtId="0" fontId="0" fillId="0" borderId="0" xfId="0" quotePrefix="1"/>
    <xf numFmtId="1" fontId="0" fillId="0" borderId="0" xfId="0" applyNumberFormat="1"/>
    <xf numFmtId="1" fontId="1" fillId="0" borderId="0" xfId="0" applyNumberFormat="1" applyFont="1"/>
    <xf numFmtId="164" fontId="1" fillId="0" borderId="0" xfId="0" applyNumberFormat="1" applyFont="1"/>
    <xf numFmtId="0" fontId="6" fillId="2" borderId="0" xfId="0" applyFont="1" applyFill="1"/>
    <xf numFmtId="9" fontId="0" fillId="0" borderId="0" xfId="0" applyNumberFormat="1"/>
    <xf numFmtId="0" fontId="2" fillId="3" borderId="0" xfId="0" applyFont="1" applyFill="1"/>
    <xf numFmtId="0" fontId="0" fillId="3" borderId="0" xfId="0" applyFill="1"/>
    <xf numFmtId="0" fontId="5" fillId="3" borderId="0" xfId="0" applyFont="1" applyFill="1"/>
    <xf numFmtId="0" fontId="1" fillId="3" borderId="0" xfId="0" applyFont="1" applyFill="1"/>
    <xf numFmtId="0" fontId="1" fillId="0" borderId="0" xfId="0" applyFont="1" applyFill="1"/>
    <xf numFmtId="0" fontId="0" fillId="0" borderId="0" xfId="0" applyFill="1"/>
    <xf numFmtId="0" fontId="1" fillId="4" borderId="0" xfId="0" applyFont="1" applyFill="1"/>
    <xf numFmtId="0" fontId="1" fillId="2" borderId="0" xfId="0" applyFont="1" applyFill="1"/>
    <xf numFmtId="0" fontId="5" fillId="0" borderId="0" xfId="0" applyFont="1" applyFill="1"/>
    <xf numFmtId="0" fontId="0" fillId="0" borderId="0" xfId="0" applyFill="1" applyAlignment="1">
      <alignment horizontal="right"/>
    </xf>
    <xf numFmtId="0" fontId="4" fillId="0" borderId="0" xfId="0" applyFont="1" applyFill="1"/>
    <xf numFmtId="164" fontId="0" fillId="0" borderId="0" xfId="0" applyNumberFormat="1" applyFill="1"/>
    <xf numFmtId="1" fontId="0" fillId="0" borderId="0" xfId="0" applyNumberFormat="1" applyFill="1"/>
    <xf numFmtId="1" fontId="1" fillId="0" borderId="0" xfId="0" applyNumberFormat="1" applyFont="1" applyFill="1"/>
    <xf numFmtId="2" fontId="0" fillId="0" borderId="0" xfId="0" applyNumberFormat="1" applyFill="1"/>
    <xf numFmtId="0" fontId="6" fillId="0" borderId="0" xfId="0" applyFont="1" applyFill="1"/>
    <xf numFmtId="0" fontId="0" fillId="0" borderId="0" xfId="0" quotePrefix="1" applyFill="1"/>
    <xf numFmtId="164" fontId="1" fillId="0" borderId="0" xfId="0" applyNumberFormat="1" applyFont="1" applyFill="1"/>
    <xf numFmtId="0" fontId="0" fillId="4" borderId="0" xfId="0" applyFill="1"/>
    <xf numFmtId="0" fontId="5" fillId="4" borderId="0" xfId="0" applyFont="1" applyFill="1"/>
    <xf numFmtId="0" fontId="0" fillId="4" borderId="0" xfId="0" applyFill="1" applyAlignment="1">
      <alignment horizontal="right"/>
    </xf>
    <xf numFmtId="0" fontId="4" fillId="4" borderId="0" xfId="0" applyFont="1" applyFill="1"/>
    <xf numFmtId="164" fontId="0" fillId="4" borderId="0" xfId="0" applyNumberFormat="1" applyFill="1"/>
    <xf numFmtId="10" fontId="0" fillId="4" borderId="0" xfId="0" applyNumberFormat="1" applyFill="1"/>
    <xf numFmtId="9" fontId="0" fillId="4" borderId="0" xfId="0" applyNumberFormat="1" applyFill="1"/>
    <xf numFmtId="1" fontId="0" fillId="4" borderId="0" xfId="0" applyNumberFormat="1" applyFill="1"/>
    <xf numFmtId="0" fontId="9" fillId="4" borderId="0" xfId="0" applyFont="1" applyFill="1"/>
    <xf numFmtId="164" fontId="4" fillId="4" borderId="0" xfId="0" applyNumberFormat="1" applyFont="1" applyFill="1"/>
    <xf numFmtId="165" fontId="4" fillId="4" borderId="0" xfId="0" applyNumberFormat="1" applyFont="1" applyFill="1"/>
    <xf numFmtId="0" fontId="9" fillId="4" borderId="0" xfId="0" quotePrefix="1" applyFont="1" applyFill="1" applyAlignment="1"/>
    <xf numFmtId="0" fontId="0" fillId="0" borderId="0" xfId="0" applyFont="1" applyAlignment="1">
      <alignment horizontal="left"/>
    </xf>
    <xf numFmtId="0" fontId="2" fillId="5" borderId="0" xfId="0" applyFont="1" applyFill="1"/>
    <xf numFmtId="0" fontId="0" fillId="5" borderId="0" xfId="0" applyFill="1"/>
    <xf numFmtId="1" fontId="4" fillId="0" borderId="0" xfId="0" applyNumberFormat="1" applyFont="1"/>
    <xf numFmtId="0" fontId="6" fillId="6" borderId="0" xfId="0" applyFont="1" applyFill="1"/>
    <xf numFmtId="0" fontId="0" fillId="6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2</xdr:row>
      <xdr:rowOff>76200</xdr:rowOff>
    </xdr:from>
    <xdr:to>
      <xdr:col>6</xdr:col>
      <xdr:colOff>30480</xdr:colOff>
      <xdr:row>33</xdr:row>
      <xdr:rowOff>99060</xdr:rowOff>
    </xdr:to>
    <xdr:pic>
      <xdr:nvPicPr>
        <xdr:cNvPr id="1043" name="Picture 2" descr="Bsp-sommerl-Wäschutz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609600"/>
          <a:ext cx="2895600" cy="55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zoomScale="170" zoomScaleNormal="170" workbookViewId="0"/>
  </sheetViews>
  <sheetFormatPr baseColWidth="10" defaultRowHeight="13.2" x14ac:dyDescent="0.25"/>
  <cols>
    <col min="1" max="1" width="15.6640625" customWidth="1"/>
    <col min="2" max="2" width="2.6640625" customWidth="1"/>
    <col min="4" max="4" width="2.6640625" customWidth="1"/>
    <col min="6" max="6" width="2.6640625" customWidth="1"/>
    <col min="8" max="8" width="2.6640625" customWidth="1"/>
    <col min="10" max="10" width="2.6640625" customWidth="1"/>
    <col min="12" max="12" width="2.6640625" customWidth="1"/>
    <col min="14" max="14" width="2.6640625" customWidth="1"/>
    <col min="16" max="16" width="2.6640625" customWidth="1"/>
    <col min="17" max="17" width="13.6640625" customWidth="1"/>
  </cols>
  <sheetData>
    <row r="1" spans="1:17" ht="21" x14ac:dyDescent="0.4">
      <c r="A1" s="46" t="s">
        <v>72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ht="21" x14ac:dyDescent="0.4">
      <c r="A2" s="15" t="s">
        <v>73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x14ac:dyDescent="0.25">
      <c r="A4" s="21"/>
      <c r="B4" s="33"/>
      <c r="C4" s="21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ht="15.6" x14ac:dyDescent="0.3">
      <c r="A5" s="21"/>
      <c r="B5" s="33"/>
      <c r="C5" s="33"/>
      <c r="D5" s="33"/>
      <c r="E5" s="33"/>
      <c r="F5" s="33"/>
      <c r="G5" s="33"/>
      <c r="H5" s="34" t="s">
        <v>58</v>
      </c>
      <c r="I5" s="33"/>
      <c r="J5" s="33"/>
      <c r="K5" s="33"/>
      <c r="L5" s="33"/>
      <c r="M5" s="33"/>
      <c r="N5" s="33"/>
      <c r="O5" s="33"/>
      <c r="P5" s="33"/>
      <c r="Q5" s="33"/>
    </row>
    <row r="6" spans="1:17" ht="15.6" x14ac:dyDescent="0.3">
      <c r="A6" s="34"/>
      <c r="B6" s="33"/>
      <c r="C6" s="33"/>
      <c r="D6" s="33"/>
      <c r="E6" s="35"/>
      <c r="F6" s="35"/>
      <c r="G6" s="35"/>
      <c r="H6" s="35"/>
      <c r="I6" s="35"/>
      <c r="J6" s="35"/>
      <c r="K6" s="35"/>
      <c r="L6" s="33"/>
      <c r="M6" s="33"/>
      <c r="N6" s="33"/>
      <c r="O6" s="33"/>
      <c r="P6" s="35"/>
      <c r="Q6" s="35"/>
    </row>
    <row r="7" spans="1:17" ht="15" x14ac:dyDescent="0.25">
      <c r="A7" s="21"/>
      <c r="B7" s="33"/>
      <c r="C7" s="33"/>
      <c r="D7" s="33"/>
      <c r="E7" s="33"/>
      <c r="F7" s="33"/>
      <c r="G7" s="33"/>
      <c r="H7" s="41" t="s">
        <v>56</v>
      </c>
      <c r="I7" s="33"/>
      <c r="J7" s="33"/>
      <c r="K7" s="33"/>
      <c r="L7" s="33"/>
      <c r="M7" s="33"/>
      <c r="N7" s="33"/>
      <c r="O7" s="33"/>
      <c r="P7" s="33"/>
      <c r="Q7" s="33"/>
    </row>
    <row r="8" spans="1:17" ht="15" x14ac:dyDescent="0.25">
      <c r="A8" s="36"/>
      <c r="B8" s="33"/>
      <c r="C8" s="33"/>
      <c r="D8" s="33"/>
      <c r="E8" s="37"/>
      <c r="F8" s="33"/>
      <c r="G8" s="37"/>
      <c r="H8" s="41" t="s">
        <v>64</v>
      </c>
      <c r="I8" s="33"/>
      <c r="J8" s="33"/>
      <c r="K8" s="33"/>
      <c r="L8" s="33"/>
      <c r="M8" s="33"/>
      <c r="N8" s="33"/>
      <c r="O8" s="33"/>
      <c r="P8" s="33"/>
      <c r="Q8" s="37"/>
    </row>
    <row r="9" spans="1:17" x14ac:dyDescent="0.25">
      <c r="A9" s="36"/>
      <c r="B9" s="33"/>
      <c r="C9" s="33"/>
      <c r="D9" s="33"/>
      <c r="E9" s="37"/>
      <c r="F9" s="33"/>
      <c r="G9" s="37"/>
      <c r="H9" s="33"/>
      <c r="I9" s="33"/>
      <c r="J9" s="33"/>
      <c r="K9" s="33"/>
      <c r="L9" s="33"/>
      <c r="M9" s="33"/>
      <c r="N9" s="33"/>
      <c r="O9" s="33"/>
      <c r="P9" s="33"/>
      <c r="Q9" s="37"/>
    </row>
    <row r="10" spans="1:17" ht="15" x14ac:dyDescent="0.25">
      <c r="A10" s="36"/>
      <c r="B10" s="33"/>
      <c r="C10" s="33"/>
      <c r="D10" s="33"/>
      <c r="E10" s="37"/>
      <c r="F10" s="33"/>
      <c r="G10" s="37"/>
      <c r="H10" s="41" t="s">
        <v>82</v>
      </c>
      <c r="I10" s="33"/>
      <c r="J10" s="33"/>
      <c r="K10" s="33"/>
      <c r="L10" s="33"/>
      <c r="M10" s="33"/>
      <c r="N10" s="33"/>
      <c r="O10" s="33"/>
      <c r="P10" s="33"/>
      <c r="Q10" s="37"/>
    </row>
    <row r="11" spans="1:17" ht="15" x14ac:dyDescent="0.25">
      <c r="A11" s="36"/>
      <c r="B11" s="33"/>
      <c r="C11" s="33"/>
      <c r="D11" s="33"/>
      <c r="E11" s="37"/>
      <c r="F11" s="33"/>
      <c r="G11" s="37"/>
      <c r="H11" s="44" t="s">
        <v>80</v>
      </c>
      <c r="I11" s="36"/>
      <c r="J11" s="33"/>
      <c r="K11" s="33"/>
      <c r="L11" s="33"/>
      <c r="M11" s="33"/>
      <c r="N11" s="33"/>
      <c r="O11" s="33"/>
      <c r="P11" s="33"/>
      <c r="Q11" s="37"/>
    </row>
    <row r="12" spans="1:17" ht="15" x14ac:dyDescent="0.25">
      <c r="A12" s="36"/>
      <c r="B12" s="33"/>
      <c r="C12" s="33"/>
      <c r="D12" s="33"/>
      <c r="E12" s="37"/>
      <c r="F12" s="33"/>
      <c r="G12" s="37"/>
      <c r="H12" s="44" t="s">
        <v>65</v>
      </c>
      <c r="I12" s="42"/>
      <c r="J12" s="33"/>
      <c r="K12" s="33"/>
      <c r="L12" s="33"/>
      <c r="M12" s="33"/>
      <c r="N12" s="33"/>
      <c r="O12" s="33"/>
      <c r="P12" s="33"/>
      <c r="Q12" s="37"/>
    </row>
    <row r="13" spans="1:17" ht="18.600000000000001" x14ac:dyDescent="0.4">
      <c r="A13" s="36"/>
      <c r="B13" s="33"/>
      <c r="C13" s="33"/>
      <c r="D13" s="33"/>
      <c r="E13" s="37"/>
      <c r="F13" s="33"/>
      <c r="G13" s="37"/>
      <c r="H13" s="44" t="s">
        <v>81</v>
      </c>
      <c r="I13" s="36"/>
      <c r="J13" s="33"/>
      <c r="K13" s="37"/>
      <c r="L13" s="33"/>
      <c r="M13" s="33"/>
      <c r="N13" s="33"/>
      <c r="O13" s="33"/>
      <c r="P13" s="33"/>
      <c r="Q13" s="37"/>
    </row>
    <row r="14" spans="1:17" ht="15" x14ac:dyDescent="0.25">
      <c r="A14" s="36"/>
      <c r="B14" s="33"/>
      <c r="C14" s="33"/>
      <c r="D14" s="33"/>
      <c r="E14" s="33"/>
      <c r="F14" s="33"/>
      <c r="G14" s="33"/>
      <c r="H14" s="44" t="s">
        <v>57</v>
      </c>
      <c r="I14" s="43"/>
      <c r="J14" s="33"/>
      <c r="K14" s="33"/>
      <c r="L14" s="33"/>
      <c r="M14" s="33"/>
      <c r="N14" s="33"/>
      <c r="O14" s="33"/>
      <c r="P14" s="33"/>
      <c r="Q14" s="33"/>
    </row>
    <row r="15" spans="1:17" ht="15" x14ac:dyDescent="0.25">
      <c r="A15" s="36"/>
      <c r="B15" s="33"/>
      <c r="C15" s="33"/>
      <c r="D15" s="33"/>
      <c r="E15" s="33"/>
      <c r="F15" s="33"/>
      <c r="G15" s="33"/>
      <c r="H15" s="44"/>
      <c r="I15" s="43"/>
      <c r="J15" s="33"/>
      <c r="K15" s="38"/>
      <c r="L15" s="33"/>
      <c r="M15" s="39"/>
      <c r="N15" s="33"/>
      <c r="O15" s="33"/>
      <c r="P15" s="33"/>
      <c r="Q15" s="33"/>
    </row>
    <row r="16" spans="1:17" x14ac:dyDescent="0.25">
      <c r="A16" s="36"/>
      <c r="B16" s="33"/>
      <c r="C16" s="33"/>
      <c r="D16" s="33"/>
      <c r="E16" s="33"/>
      <c r="F16" s="33"/>
      <c r="G16" s="33"/>
      <c r="H16" s="33"/>
      <c r="I16" s="37"/>
      <c r="J16" s="33"/>
      <c r="K16" s="37"/>
      <c r="L16" s="33"/>
      <c r="M16" s="33"/>
      <c r="N16" s="33"/>
      <c r="O16" s="33"/>
      <c r="P16" s="33"/>
      <c r="Q16" s="33"/>
    </row>
    <row r="17" spans="1:17" x14ac:dyDescent="0.25">
      <c r="A17" s="36"/>
      <c r="B17" s="33"/>
      <c r="C17" s="33"/>
      <c r="D17" s="33"/>
      <c r="E17" s="33"/>
      <c r="F17" s="33"/>
      <c r="G17" s="33"/>
      <c r="H17" s="33"/>
      <c r="I17" s="37"/>
      <c r="J17" s="33"/>
      <c r="K17" s="37"/>
      <c r="L17" s="33"/>
      <c r="M17" s="33"/>
      <c r="N17" s="33"/>
      <c r="O17" s="33"/>
      <c r="P17" s="33"/>
      <c r="Q17" s="33"/>
    </row>
    <row r="18" spans="1:17" ht="15.6" x14ac:dyDescent="0.3">
      <c r="A18" s="34"/>
      <c r="B18" s="33"/>
      <c r="C18" s="33"/>
      <c r="D18" s="33"/>
      <c r="E18" s="33"/>
      <c r="F18" s="33"/>
      <c r="G18" s="33"/>
      <c r="H18" s="33"/>
      <c r="I18" s="37"/>
      <c r="J18" s="33"/>
      <c r="K18" s="37"/>
      <c r="L18" s="33"/>
      <c r="M18" s="33"/>
      <c r="N18" s="33"/>
      <c r="O18" s="33"/>
      <c r="P18" s="33"/>
      <c r="Q18" s="33"/>
    </row>
    <row r="19" spans="1:17" x14ac:dyDescent="0.25">
      <c r="A19" s="36"/>
      <c r="B19" s="33"/>
      <c r="C19" s="33"/>
      <c r="D19" s="33"/>
      <c r="E19" s="33"/>
      <c r="F19" s="33"/>
      <c r="G19" s="33"/>
      <c r="H19" s="33"/>
      <c r="I19" s="37"/>
      <c r="J19" s="33"/>
      <c r="K19" s="37"/>
      <c r="L19" s="33"/>
      <c r="M19" s="33"/>
      <c r="N19" s="33"/>
      <c r="O19" s="33"/>
      <c r="P19" s="33"/>
      <c r="Q19" s="33"/>
    </row>
    <row r="20" spans="1:17" x14ac:dyDescent="0.25">
      <c r="A20" s="21"/>
      <c r="B20" s="33"/>
      <c r="C20" s="33"/>
      <c r="D20" s="33"/>
      <c r="E20" s="33"/>
      <c r="F20" s="33"/>
      <c r="G20" s="33"/>
      <c r="H20" s="33"/>
      <c r="I20" s="37"/>
      <c r="J20" s="33"/>
      <c r="K20" s="37"/>
      <c r="L20" s="33"/>
      <c r="M20" s="33"/>
      <c r="N20" s="33"/>
      <c r="O20" s="33"/>
      <c r="P20" s="33"/>
      <c r="Q20" s="33"/>
    </row>
    <row r="21" spans="1:17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spans="1:17" x14ac:dyDescent="0.25">
      <c r="A22" s="21"/>
      <c r="B22" s="33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1:17" x14ac:dyDescent="0.2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1:17" x14ac:dyDescent="0.25">
      <c r="A24" s="33"/>
      <c r="B24" s="33"/>
      <c r="C24" s="33"/>
      <c r="D24" s="33"/>
      <c r="E24" s="37"/>
      <c r="F24" s="33"/>
      <c r="G24" s="37"/>
      <c r="H24" s="33"/>
      <c r="I24" s="37"/>
      <c r="J24" s="33"/>
      <c r="K24" s="33"/>
      <c r="L24" s="33"/>
      <c r="M24" s="37"/>
      <c r="N24" s="33"/>
      <c r="O24" s="40"/>
      <c r="P24" s="33"/>
      <c r="Q24" s="40"/>
    </row>
    <row r="25" spans="1:17" x14ac:dyDescent="0.25">
      <c r="A25" s="33"/>
      <c r="B25" s="33"/>
      <c r="C25" s="33"/>
      <c r="D25" s="33"/>
      <c r="E25" s="37"/>
      <c r="F25" s="33"/>
      <c r="G25" s="37"/>
      <c r="H25" s="33"/>
      <c r="I25" s="37"/>
      <c r="J25" s="33"/>
      <c r="K25" s="33"/>
      <c r="L25" s="33"/>
      <c r="M25" s="37"/>
      <c r="N25" s="33"/>
      <c r="O25" s="40"/>
      <c r="P25" s="33"/>
      <c r="Q25" s="40"/>
    </row>
    <row r="26" spans="1:17" x14ac:dyDescent="0.25">
      <c r="A26" s="33"/>
      <c r="B26" s="33"/>
      <c r="C26" s="33"/>
      <c r="D26" s="33"/>
      <c r="E26" s="37"/>
      <c r="F26" s="33"/>
      <c r="G26" s="37"/>
      <c r="H26" s="33"/>
      <c r="I26" s="37"/>
      <c r="J26" s="33"/>
      <c r="K26" s="33"/>
      <c r="L26" s="33"/>
      <c r="M26" s="37"/>
      <c r="N26" s="33"/>
      <c r="O26" s="40"/>
      <c r="P26" s="33"/>
      <c r="Q26" s="40"/>
    </row>
    <row r="27" spans="1:17" x14ac:dyDescent="0.25">
      <c r="A27" s="33"/>
      <c r="B27" s="33"/>
      <c r="C27" s="33"/>
      <c r="D27" s="33"/>
      <c r="E27" s="37"/>
      <c r="F27" s="33"/>
      <c r="G27" s="37"/>
      <c r="H27" s="33"/>
      <c r="I27" s="37"/>
      <c r="J27" s="33"/>
      <c r="K27" s="33"/>
      <c r="L27" s="33"/>
      <c r="M27" s="37"/>
      <c r="N27" s="33"/>
      <c r="O27" s="40"/>
      <c r="P27" s="33"/>
      <c r="Q27" s="40"/>
    </row>
    <row r="28" spans="1:17" x14ac:dyDescent="0.25">
      <c r="A28" s="33"/>
      <c r="B28" s="33"/>
      <c r="C28" s="33"/>
      <c r="D28" s="33"/>
      <c r="E28" s="37"/>
      <c r="F28" s="33"/>
      <c r="G28" s="37"/>
      <c r="H28" s="33"/>
      <c r="I28" s="37"/>
      <c r="J28" s="33"/>
      <c r="K28" s="33"/>
      <c r="L28" s="33"/>
      <c r="M28" s="37"/>
      <c r="N28" s="33"/>
      <c r="O28" s="40"/>
      <c r="P28" s="33"/>
      <c r="Q28" s="40"/>
    </row>
    <row r="29" spans="1:17" x14ac:dyDescent="0.25">
      <c r="A29" s="33"/>
      <c r="B29" s="33"/>
      <c r="C29" s="33"/>
      <c r="D29" s="33"/>
      <c r="E29" s="37"/>
      <c r="F29" s="33"/>
      <c r="G29" s="37"/>
      <c r="H29" s="33"/>
      <c r="I29" s="37"/>
      <c r="J29" s="33"/>
      <c r="K29" s="33"/>
      <c r="L29" s="33"/>
      <c r="M29" s="37"/>
      <c r="N29" s="33"/>
      <c r="O29" s="40"/>
      <c r="P29" s="33"/>
      <c r="Q29" s="40"/>
    </row>
    <row r="30" spans="1:17" x14ac:dyDescent="0.25">
      <c r="A30" s="33"/>
      <c r="B30" s="33"/>
      <c r="C30" s="33"/>
      <c r="D30" s="33"/>
      <c r="E30" s="37"/>
      <c r="F30" s="33"/>
      <c r="G30" s="37"/>
      <c r="H30" s="33"/>
      <c r="I30" s="37"/>
      <c r="J30" s="33"/>
      <c r="K30" s="33"/>
      <c r="L30" s="33"/>
      <c r="M30" s="37"/>
      <c r="N30" s="33"/>
      <c r="O30" s="40"/>
      <c r="P30" s="33"/>
      <c r="Q30" s="40"/>
    </row>
    <row r="31" spans="1:17" x14ac:dyDescent="0.25">
      <c r="A31" s="33"/>
      <c r="B31" s="33"/>
      <c r="C31" s="33"/>
      <c r="D31" s="33"/>
      <c r="E31" s="37"/>
      <c r="F31" s="33"/>
      <c r="G31" s="37"/>
      <c r="H31" s="33"/>
      <c r="I31" s="37"/>
      <c r="J31" s="33"/>
      <c r="K31" s="33"/>
      <c r="L31" s="33"/>
      <c r="M31" s="37"/>
      <c r="N31" s="33"/>
      <c r="O31" s="40"/>
      <c r="P31" s="33"/>
      <c r="Q31" s="40"/>
    </row>
    <row r="32" spans="1:17" x14ac:dyDescent="0.25">
      <c r="A32" s="33"/>
      <c r="B32" s="33"/>
      <c r="C32" s="33"/>
      <c r="D32" s="33"/>
      <c r="E32" s="37"/>
      <c r="F32" s="33"/>
      <c r="G32" s="37"/>
      <c r="H32" s="33"/>
      <c r="I32" s="37"/>
      <c r="J32" s="33"/>
      <c r="K32" s="33"/>
      <c r="L32" s="33"/>
      <c r="M32" s="37"/>
      <c r="N32" s="33"/>
      <c r="O32" s="40"/>
      <c r="P32" s="33"/>
      <c r="Q32" s="40"/>
    </row>
    <row r="33" spans="1:17" x14ac:dyDescent="0.25">
      <c r="A33" s="33"/>
      <c r="B33" s="33"/>
      <c r="C33" s="33"/>
      <c r="D33" s="33"/>
      <c r="E33" s="37"/>
      <c r="F33" s="33"/>
      <c r="G33" s="37"/>
      <c r="H33" s="33"/>
      <c r="I33" s="37"/>
      <c r="J33" s="33"/>
      <c r="K33" s="33"/>
      <c r="L33" s="33"/>
      <c r="M33" s="37"/>
      <c r="N33" s="33"/>
      <c r="O33" s="40"/>
      <c r="P33" s="33"/>
      <c r="Q33" s="40"/>
    </row>
    <row r="34" spans="1:17" x14ac:dyDescent="0.25">
      <c r="A34" s="33"/>
      <c r="B34" s="33"/>
      <c r="C34" s="33"/>
      <c r="D34" s="33"/>
      <c r="E34" s="37"/>
      <c r="F34" s="33"/>
      <c r="G34" s="37"/>
      <c r="H34" s="33"/>
      <c r="I34" s="37"/>
      <c r="J34" s="33"/>
      <c r="K34" s="33"/>
      <c r="L34" s="33"/>
      <c r="M34" s="37"/>
      <c r="N34" s="33"/>
      <c r="O34" s="40"/>
      <c r="P34" s="33"/>
      <c r="Q34" s="40"/>
    </row>
    <row r="35" spans="1:17" x14ac:dyDescent="0.25">
      <c r="A35" s="20"/>
      <c r="B35" s="20"/>
      <c r="C35" s="20"/>
      <c r="D35" s="20"/>
      <c r="E35" s="26"/>
      <c r="F35" s="20"/>
      <c r="G35" s="26"/>
      <c r="H35" s="20"/>
      <c r="I35" s="26"/>
      <c r="J35" s="20"/>
      <c r="K35" s="20"/>
      <c r="L35" s="20"/>
      <c r="M35" s="26"/>
      <c r="N35" s="20"/>
      <c r="O35" s="27"/>
      <c r="P35" s="20"/>
      <c r="Q35" s="27"/>
    </row>
    <row r="36" spans="1:17" x14ac:dyDescent="0.25">
      <c r="A36" s="24"/>
      <c r="B36" s="20"/>
      <c r="C36" s="20"/>
      <c r="D36" s="20"/>
      <c r="E36" s="26"/>
      <c r="F36" s="20"/>
      <c r="G36" s="26"/>
      <c r="H36" s="20"/>
      <c r="I36" s="26"/>
      <c r="J36" s="20"/>
      <c r="K36" s="26"/>
      <c r="L36" s="20"/>
      <c r="M36" s="20"/>
      <c r="N36" s="20"/>
      <c r="O36" s="27"/>
      <c r="P36" s="20"/>
      <c r="Q36" s="28"/>
    </row>
    <row r="37" spans="1:17" x14ac:dyDescent="0.25">
      <c r="A37" s="20"/>
      <c r="B37" s="20"/>
      <c r="C37" s="20"/>
      <c r="D37" s="20"/>
      <c r="E37" s="20"/>
      <c r="F37" s="20"/>
      <c r="G37" s="26"/>
      <c r="H37" s="20"/>
      <c r="I37" s="26"/>
      <c r="J37" s="20"/>
      <c r="K37" s="26"/>
      <c r="L37" s="20"/>
      <c r="M37" s="20"/>
      <c r="N37" s="20"/>
      <c r="O37" s="27"/>
      <c r="P37" s="20"/>
      <c r="Q37" s="27"/>
    </row>
    <row r="38" spans="1:17" x14ac:dyDescent="0.25">
      <c r="A38" s="19"/>
      <c r="B38" s="20"/>
      <c r="C38" s="19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17" x14ac:dyDescent="0.25">
      <c r="A39" s="1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</row>
    <row r="40" spans="1:17" x14ac:dyDescent="0.25">
      <c r="A40" s="25"/>
      <c r="B40" s="20"/>
      <c r="C40" s="20"/>
      <c r="D40" s="20"/>
      <c r="E40" s="20"/>
      <c r="F40" s="20"/>
      <c r="G40" s="20"/>
      <c r="H40" s="20"/>
      <c r="I40" s="29"/>
      <c r="J40" s="20"/>
      <c r="K40" s="20"/>
      <c r="L40" s="20"/>
      <c r="M40" s="20"/>
      <c r="N40" s="20"/>
      <c r="O40" s="30"/>
      <c r="P40" s="20"/>
      <c r="Q40" s="20"/>
    </row>
    <row r="41" spans="1:17" x14ac:dyDescent="0.25">
      <c r="A41" s="25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1:17" x14ac:dyDescent="0.25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3" spans="1:17" x14ac:dyDescent="0.25">
      <c r="A43" s="25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</row>
    <row r="44" spans="1:17" x14ac:dyDescent="0.25">
      <c r="A44" s="25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6"/>
    </row>
    <row r="45" spans="1:17" x14ac:dyDescent="0.25">
      <c r="A45" s="24"/>
      <c r="B45" s="20"/>
      <c r="C45" s="26"/>
      <c r="D45" s="20"/>
      <c r="E45" s="31"/>
      <c r="F45" s="20"/>
      <c r="G45" s="26"/>
      <c r="H45" s="20"/>
      <c r="I45" s="31"/>
      <c r="J45" s="20"/>
      <c r="K45" s="26"/>
      <c r="L45" s="31"/>
      <c r="M45" s="26"/>
      <c r="N45" s="20"/>
      <c r="O45" s="26"/>
      <c r="P45" s="20"/>
      <c r="Q45" s="26"/>
    </row>
    <row r="46" spans="1:17" x14ac:dyDescent="0.25">
      <c r="A46" s="25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6"/>
      <c r="P46" s="20"/>
      <c r="Q46" s="26"/>
    </row>
    <row r="47" spans="1:17" x14ac:dyDescent="0.25">
      <c r="A47" s="25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6"/>
    </row>
    <row r="48" spans="1:17" x14ac:dyDescent="0.25">
      <c r="A48" s="25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6"/>
    </row>
    <row r="49" spans="1:17" x14ac:dyDescent="0.25">
      <c r="A49" s="24"/>
      <c r="B49" s="20"/>
      <c r="C49" s="26"/>
      <c r="D49" s="31"/>
      <c r="E49" s="26"/>
      <c r="F49" s="20"/>
      <c r="G49" s="26"/>
      <c r="H49" s="20"/>
      <c r="I49" s="20"/>
      <c r="J49" s="20"/>
      <c r="K49" s="20"/>
      <c r="L49" s="20"/>
      <c r="M49" s="20"/>
      <c r="N49" s="20"/>
      <c r="O49" s="20"/>
      <c r="P49" s="20"/>
      <c r="Q49" s="26"/>
    </row>
    <row r="50" spans="1:17" x14ac:dyDescent="0.25">
      <c r="A50" s="25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6"/>
      <c r="N50" s="20"/>
      <c r="O50" s="26"/>
      <c r="P50" s="20"/>
      <c r="Q50" s="26"/>
    </row>
    <row r="51" spans="1:17" x14ac:dyDescent="0.25">
      <c r="A51" s="24"/>
      <c r="B51" s="20"/>
      <c r="C51" s="26"/>
      <c r="D51" s="31"/>
      <c r="E51" s="26"/>
      <c r="F51" s="20"/>
      <c r="G51" s="26"/>
      <c r="H51" s="20"/>
      <c r="I51" s="20"/>
      <c r="J51" s="20"/>
      <c r="K51" s="20"/>
      <c r="L51" s="20"/>
      <c r="M51" s="20"/>
      <c r="N51" s="20"/>
      <c r="O51" s="20"/>
      <c r="P51" s="20"/>
      <c r="Q51" s="26"/>
    </row>
    <row r="52" spans="1:17" x14ac:dyDescent="0.25">
      <c r="A52" s="25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6"/>
      <c r="N52" s="20"/>
      <c r="O52" s="26"/>
      <c r="P52" s="20"/>
      <c r="Q52" s="26"/>
    </row>
    <row r="53" spans="1:17" x14ac:dyDescent="0.25">
      <c r="A53" s="25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6"/>
    </row>
    <row r="54" spans="1:17" x14ac:dyDescent="0.25">
      <c r="A54" s="25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19"/>
      <c r="N54" s="20"/>
      <c r="O54" s="19"/>
      <c r="P54" s="19"/>
      <c r="Q54" s="32"/>
    </row>
    <row r="55" spans="1:17" x14ac:dyDescent="0.25">
      <c r="A55" s="25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</row>
    <row r="56" spans="1:17" ht="15.6" x14ac:dyDescent="0.3">
      <c r="A56" s="23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</row>
    <row r="57" spans="1:17" x14ac:dyDescent="0.25">
      <c r="A57" s="25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</row>
    <row r="58" spans="1:17" x14ac:dyDescent="0.25">
      <c r="A58" s="25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9"/>
      <c r="N58" s="20"/>
      <c r="O58" s="20"/>
      <c r="P58" s="20"/>
      <c r="Q58" s="20"/>
    </row>
    <row r="59" spans="1:17" x14ac:dyDescent="0.25">
      <c r="A59" s="25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</row>
    <row r="60" spans="1:17" x14ac:dyDescent="0.25">
      <c r="A60" s="20"/>
      <c r="B60" s="20"/>
      <c r="C60" s="20"/>
      <c r="D60" s="20"/>
      <c r="E60" s="20"/>
      <c r="F60" s="20"/>
      <c r="G60" s="26"/>
      <c r="H60" s="20"/>
      <c r="I60" s="20"/>
      <c r="J60" s="20"/>
      <c r="K60" s="20"/>
      <c r="L60" s="20"/>
      <c r="M60" s="20"/>
      <c r="N60" s="20"/>
      <c r="O60" s="20"/>
      <c r="P60" s="20"/>
      <c r="Q60" s="20"/>
    </row>
    <row r="61" spans="1:17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</row>
    <row r="62" spans="1:17" x14ac:dyDescent="0.25">
      <c r="A62" s="20"/>
      <c r="B62" s="20"/>
      <c r="C62" s="3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</row>
  </sheetData>
  <phoneticPr fontId="3" type="noConversion"/>
  <pageMargins left="0.78740157480314965" right="0.78740157480314965" top="0.98425196850393704" bottom="0.98425196850393704" header="0.51181102362204722" footer="0.51181102362204722"/>
  <pageSetup paperSize="9" scale="98" orientation="landscape" horizontalDpi="4294967293" verticalDpi="4294967293" r:id="rId1"/>
  <headerFooter alignWithMargins="0">
    <oddHeader>&amp;F</oddHeader>
    <oddFooter>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tabSelected="1" zoomScale="125" zoomScaleNormal="125" workbookViewId="0">
      <selection activeCell="A3" sqref="A3"/>
    </sheetView>
  </sheetViews>
  <sheetFormatPr baseColWidth="10" defaultRowHeight="13.2" x14ac:dyDescent="0.25"/>
  <cols>
    <col min="1" max="1" width="15.6640625" customWidth="1"/>
    <col min="2" max="2" width="2.6640625" customWidth="1"/>
    <col min="4" max="4" width="2.6640625" customWidth="1"/>
    <col min="6" max="6" width="2.6640625" customWidth="1"/>
    <col min="8" max="8" width="2.6640625" customWidth="1"/>
    <col min="10" max="10" width="2.6640625" customWidth="1"/>
    <col min="12" max="12" width="2.6640625" customWidth="1"/>
    <col min="14" max="14" width="2.6640625" customWidth="1"/>
    <col min="16" max="16" width="2.6640625" customWidth="1"/>
    <col min="17" max="17" width="13.6640625" customWidth="1"/>
  </cols>
  <sheetData>
    <row r="1" spans="1:17" ht="21" x14ac:dyDescent="0.4">
      <c r="A1" s="46" t="s">
        <v>72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ht="21" x14ac:dyDescent="0.4">
      <c r="A2" s="15" t="s">
        <v>85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4" spans="1:17" x14ac:dyDescent="0.25">
      <c r="A4" s="19" t="s">
        <v>0</v>
      </c>
      <c r="B4" s="20"/>
      <c r="C4" s="22" t="s">
        <v>55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x14ac:dyDescent="0.25">
      <c r="A5" s="1"/>
    </row>
    <row r="6" spans="1:17" ht="15.6" x14ac:dyDescent="0.3">
      <c r="A6" s="3" t="s">
        <v>8</v>
      </c>
      <c r="E6" s="8" t="s">
        <v>18</v>
      </c>
      <c r="F6" s="8" t="s">
        <v>19</v>
      </c>
      <c r="G6" s="8" t="s">
        <v>20</v>
      </c>
      <c r="H6" s="8" t="s">
        <v>16</v>
      </c>
      <c r="I6" s="8" t="s">
        <v>18</v>
      </c>
      <c r="J6" s="8" t="s">
        <v>19</v>
      </c>
      <c r="K6" s="8" t="s">
        <v>20</v>
      </c>
      <c r="P6" s="8" t="s">
        <v>17</v>
      </c>
      <c r="Q6" s="8" t="s">
        <v>1</v>
      </c>
    </row>
    <row r="7" spans="1:17" x14ac:dyDescent="0.25">
      <c r="A7" s="1"/>
    </row>
    <row r="8" spans="1:17" x14ac:dyDescent="0.25">
      <c r="A8" s="2" t="s">
        <v>4</v>
      </c>
      <c r="C8" t="s">
        <v>41</v>
      </c>
      <c r="E8" s="5">
        <v>1.885</v>
      </c>
      <c r="G8" s="5">
        <v>2.2599999999999998</v>
      </c>
      <c r="I8" s="5"/>
      <c r="K8" s="5"/>
      <c r="P8" t="s">
        <v>17</v>
      </c>
      <c r="Q8" s="5">
        <f>E8*G8+I8*K8</f>
        <v>4.2600999999999996</v>
      </c>
    </row>
    <row r="9" spans="1:17" x14ac:dyDescent="0.25">
      <c r="A9" s="2"/>
      <c r="C9" t="s">
        <v>42</v>
      </c>
      <c r="E9" s="5">
        <v>0.51</v>
      </c>
      <c r="G9" s="5">
        <v>1.26</v>
      </c>
      <c r="I9" s="5"/>
      <c r="K9" s="5"/>
      <c r="P9" t="s">
        <v>17</v>
      </c>
      <c r="Q9" s="5">
        <f>E9*G9+I9*K9</f>
        <v>0.64260000000000006</v>
      </c>
    </row>
    <row r="10" spans="1:17" x14ac:dyDescent="0.25">
      <c r="A10" s="2"/>
      <c r="E10" s="5"/>
      <c r="G10" s="5"/>
      <c r="I10" s="5"/>
      <c r="K10" s="5"/>
      <c r="O10" t="s">
        <v>38</v>
      </c>
      <c r="P10" t="s">
        <v>17</v>
      </c>
      <c r="Q10" s="5">
        <f>SUM(Q8:Q9)</f>
        <v>4.9026999999999994</v>
      </c>
    </row>
    <row r="11" spans="1:17" x14ac:dyDescent="0.25">
      <c r="A11" s="2" t="s">
        <v>5</v>
      </c>
      <c r="C11" t="s">
        <v>43</v>
      </c>
      <c r="E11" s="5">
        <f>4.01+2*0.24+0.13</f>
        <v>4.62</v>
      </c>
      <c r="G11" s="5">
        <f>2.625+0.18+0.2</f>
        <v>3.0050000000000003</v>
      </c>
      <c r="I11" s="5">
        <f>5.145-4.01</f>
        <v>1.1349999999999998</v>
      </c>
      <c r="K11" s="5">
        <f>2.625+0.18+0.2</f>
        <v>3.0050000000000003</v>
      </c>
      <c r="N11" t="s">
        <v>40</v>
      </c>
      <c r="O11" t="s">
        <v>39</v>
      </c>
      <c r="P11" t="s">
        <v>17</v>
      </c>
      <c r="Q11" s="5">
        <f>E11*G11+I11*K11-Q10</f>
        <v>12.391075000000004</v>
      </c>
    </row>
    <row r="12" spans="1:17" x14ac:dyDescent="0.25">
      <c r="A12" s="2" t="s">
        <v>7</v>
      </c>
      <c r="C12" t="s">
        <v>44</v>
      </c>
      <c r="E12" s="5">
        <f>4.01+2*0.24+0.13</f>
        <v>4.62</v>
      </c>
      <c r="G12" s="5">
        <f>5.145-4.01</f>
        <v>1.1349999999999998</v>
      </c>
      <c r="I12" s="5">
        <f>4.01+0.24+0.075/2</f>
        <v>4.2874999999999996</v>
      </c>
      <c r="K12" s="5">
        <f>4.01+0.24+0.13+0.24/2</f>
        <v>4.5</v>
      </c>
      <c r="P12" t="s">
        <v>17</v>
      </c>
      <c r="Q12" s="5">
        <f>E12*G12+I12*K12</f>
        <v>24.53745</v>
      </c>
    </row>
    <row r="13" spans="1:17" x14ac:dyDescent="0.25">
      <c r="A13" s="2" t="s">
        <v>6</v>
      </c>
      <c r="C13" t="s">
        <v>45</v>
      </c>
      <c r="E13" s="5">
        <f>4.01-2*0.01</f>
        <v>3.9899999999999998</v>
      </c>
      <c r="G13" s="5">
        <f>5.145-2*0.01</f>
        <v>5.125</v>
      </c>
      <c r="I13" s="5"/>
      <c r="K13" s="5"/>
      <c r="P13" t="s">
        <v>17</v>
      </c>
      <c r="Q13" s="5">
        <f>E13*G13+I13*K13</f>
        <v>20.44875</v>
      </c>
    </row>
    <row r="14" spans="1:17" x14ac:dyDescent="0.25">
      <c r="A14" s="2"/>
    </row>
    <row r="15" spans="1:17" x14ac:dyDescent="0.25">
      <c r="A15" s="2" t="s">
        <v>66</v>
      </c>
      <c r="I15" s="7">
        <f>Q10/Q13</f>
        <v>0.23975548627666723</v>
      </c>
      <c r="J15" t="s">
        <v>17</v>
      </c>
      <c r="K15" s="6">
        <f>I15</f>
        <v>0.23975548627666723</v>
      </c>
      <c r="L15" t="s">
        <v>50</v>
      </c>
      <c r="M15" s="14">
        <v>0.1</v>
      </c>
      <c r="O15" t="s">
        <v>51</v>
      </c>
    </row>
    <row r="16" spans="1:17" x14ac:dyDescent="0.25">
      <c r="A16" s="2"/>
    </row>
    <row r="17" spans="1:17" x14ac:dyDescent="0.25">
      <c r="A17" s="2"/>
    </row>
    <row r="18" spans="1:17" ht="15.6" x14ac:dyDescent="0.3">
      <c r="A18" s="17" t="s">
        <v>9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x14ac:dyDescent="0.25">
      <c r="A19" s="2"/>
    </row>
    <row r="20" spans="1:17" x14ac:dyDescent="0.25">
      <c r="A20" s="18" t="s">
        <v>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2" spans="1:17" ht="15.6" x14ac:dyDescent="0.35">
      <c r="A22" s="1" t="s">
        <v>10</v>
      </c>
      <c r="C22" s="1" t="s">
        <v>23</v>
      </c>
      <c r="D22" s="1"/>
      <c r="E22" s="1" t="s">
        <v>1</v>
      </c>
      <c r="F22" s="1"/>
      <c r="G22" s="1" t="s">
        <v>2</v>
      </c>
      <c r="H22" s="1"/>
      <c r="I22" s="1" t="s">
        <v>74</v>
      </c>
      <c r="J22" s="1"/>
      <c r="K22" s="1" t="s">
        <v>75</v>
      </c>
      <c r="L22" s="1"/>
      <c r="M22" s="1" t="s">
        <v>76</v>
      </c>
      <c r="N22" s="1"/>
      <c r="O22" s="1" t="s">
        <v>77</v>
      </c>
      <c r="P22" s="1"/>
      <c r="Q22" s="1" t="s">
        <v>83</v>
      </c>
    </row>
    <row r="24" spans="1:17" x14ac:dyDescent="0.25">
      <c r="A24" t="s">
        <v>21</v>
      </c>
      <c r="C24" t="s">
        <v>22</v>
      </c>
      <c r="E24" s="5">
        <f>Q12</f>
        <v>24.53745</v>
      </c>
      <c r="G24" s="5">
        <v>0.1</v>
      </c>
      <c r="I24" s="5"/>
      <c r="M24" s="5">
        <f>1000/3600</f>
        <v>0.27777777777777779</v>
      </c>
      <c r="O24" s="10">
        <v>2400</v>
      </c>
      <c r="Q24" s="10">
        <f>E24*G24*M24*O24</f>
        <v>1635.8300000000002</v>
      </c>
    </row>
    <row r="25" spans="1:17" x14ac:dyDescent="0.25">
      <c r="A25" t="s">
        <v>24</v>
      </c>
      <c r="C25" t="s">
        <v>25</v>
      </c>
      <c r="E25" s="5">
        <f>Q13</f>
        <v>20.44875</v>
      </c>
      <c r="G25" s="5">
        <v>0.05</v>
      </c>
      <c r="I25" s="5"/>
      <c r="M25" s="5">
        <f t="shared" ref="M25:M34" si="0">1000/3600</f>
        <v>0.27777777777777779</v>
      </c>
      <c r="O25" s="10">
        <v>2000</v>
      </c>
      <c r="Q25" s="10">
        <f t="shared" ref="Q25:Q34" si="1">E25*G25*M25*O25</f>
        <v>568.02083333333337</v>
      </c>
    </row>
    <row r="26" spans="1:17" x14ac:dyDescent="0.25">
      <c r="C26" t="s">
        <v>26</v>
      </c>
      <c r="E26" s="5">
        <f>Q13</f>
        <v>20.44875</v>
      </c>
      <c r="G26" s="5">
        <v>0.05</v>
      </c>
      <c r="I26" s="5">
        <v>0.04</v>
      </c>
      <c r="K26">
        <f>G26/I26</f>
        <v>1.25</v>
      </c>
      <c r="M26" s="5"/>
      <c r="O26" s="10"/>
      <c r="Q26" s="10">
        <f t="shared" si="1"/>
        <v>0</v>
      </c>
    </row>
    <row r="27" spans="1:17" x14ac:dyDescent="0.25">
      <c r="A27" t="s">
        <v>27</v>
      </c>
      <c r="C27" t="s">
        <v>28</v>
      </c>
      <c r="E27" s="5">
        <f>Q11</f>
        <v>12.391075000000004</v>
      </c>
      <c r="G27" s="5">
        <v>0.01</v>
      </c>
      <c r="I27" s="5"/>
      <c r="M27" s="5">
        <f t="shared" si="0"/>
        <v>0.27777777777777779</v>
      </c>
      <c r="O27" s="10">
        <v>1200</v>
      </c>
      <c r="Q27" s="10">
        <f t="shared" si="1"/>
        <v>41.303583333333343</v>
      </c>
    </row>
    <row r="28" spans="1:17" x14ac:dyDescent="0.25">
      <c r="C28" t="s">
        <v>29</v>
      </c>
      <c r="E28" s="5">
        <f>Q11</f>
        <v>12.391075000000004</v>
      </c>
      <c r="G28" s="5">
        <v>0.09</v>
      </c>
      <c r="I28" s="5"/>
      <c r="M28" s="5">
        <f t="shared" si="0"/>
        <v>0.27777777777777779</v>
      </c>
      <c r="O28" s="10">
        <v>1400</v>
      </c>
      <c r="Q28" s="10">
        <f t="shared" si="1"/>
        <v>433.68762500000014</v>
      </c>
    </row>
    <row r="29" spans="1:17" x14ac:dyDescent="0.25">
      <c r="A29" t="s">
        <v>30</v>
      </c>
      <c r="C29" t="s">
        <v>28</v>
      </c>
      <c r="E29" s="5">
        <f>5.125*2.525</f>
        <v>12.940624999999999</v>
      </c>
      <c r="G29" s="5">
        <v>0.01</v>
      </c>
      <c r="I29" s="5"/>
      <c r="M29" s="5">
        <f t="shared" si="0"/>
        <v>0.27777777777777779</v>
      </c>
      <c r="O29" s="10">
        <v>1200</v>
      </c>
      <c r="Q29" s="10">
        <f t="shared" si="1"/>
        <v>43.135416666666664</v>
      </c>
    </row>
    <row r="30" spans="1:17" x14ac:dyDescent="0.25">
      <c r="C30" t="s">
        <v>29</v>
      </c>
      <c r="E30" s="5">
        <f>E29</f>
        <v>12.940624999999999</v>
      </c>
      <c r="G30" s="5">
        <v>0.09</v>
      </c>
      <c r="I30" s="5"/>
      <c r="M30" s="5">
        <f t="shared" si="0"/>
        <v>0.27777777777777779</v>
      </c>
      <c r="O30" s="10">
        <v>1400</v>
      </c>
      <c r="Q30" s="10">
        <f t="shared" si="1"/>
        <v>452.92187499999994</v>
      </c>
    </row>
    <row r="31" spans="1:17" x14ac:dyDescent="0.25">
      <c r="A31" t="s">
        <v>31</v>
      </c>
      <c r="C31" t="s">
        <v>28</v>
      </c>
      <c r="E31" s="5">
        <f>3.99*2.525-2.01*1.01</f>
        <v>8.0446500000000007</v>
      </c>
      <c r="G31" s="5">
        <v>0.01</v>
      </c>
      <c r="I31" s="5"/>
      <c r="M31" s="5">
        <f t="shared" si="0"/>
        <v>0.27777777777777779</v>
      </c>
      <c r="O31" s="10">
        <v>1200</v>
      </c>
      <c r="Q31" s="10">
        <f t="shared" si="1"/>
        <v>26.8155</v>
      </c>
    </row>
    <row r="32" spans="1:17" x14ac:dyDescent="0.25">
      <c r="C32" t="s">
        <v>29</v>
      </c>
      <c r="E32" s="5">
        <f>E31</f>
        <v>8.0446500000000007</v>
      </c>
      <c r="G32" s="5">
        <v>0.09</v>
      </c>
      <c r="I32" s="5"/>
      <c r="M32" s="5">
        <f t="shared" si="0"/>
        <v>0.27777777777777779</v>
      </c>
      <c r="O32" s="10">
        <v>1400</v>
      </c>
      <c r="Q32" s="10">
        <f t="shared" si="1"/>
        <v>281.56275000000005</v>
      </c>
    </row>
    <row r="33" spans="1:17" x14ac:dyDescent="0.25">
      <c r="A33" t="s">
        <v>32</v>
      </c>
      <c r="C33" t="s">
        <v>28</v>
      </c>
      <c r="E33" s="5">
        <f>4*2.525</f>
        <v>10.1</v>
      </c>
      <c r="G33" s="5">
        <v>0.01</v>
      </c>
      <c r="I33" s="5"/>
      <c r="M33" s="5">
        <f t="shared" si="0"/>
        <v>0.27777777777777779</v>
      </c>
      <c r="O33" s="10">
        <v>1200</v>
      </c>
      <c r="Q33" s="10">
        <f t="shared" si="1"/>
        <v>33.666666666666664</v>
      </c>
    </row>
    <row r="34" spans="1:17" x14ac:dyDescent="0.25">
      <c r="C34" t="s">
        <v>33</v>
      </c>
      <c r="E34" s="5">
        <f>E33</f>
        <v>10.1</v>
      </c>
      <c r="G34" s="5">
        <v>3.7499999999999999E-2</v>
      </c>
      <c r="I34" s="5">
        <v>0.16</v>
      </c>
      <c r="M34" s="5">
        <f t="shared" si="0"/>
        <v>0.27777777777777779</v>
      </c>
      <c r="O34" s="10">
        <v>500</v>
      </c>
      <c r="Q34" s="10">
        <f t="shared" si="1"/>
        <v>52.604166666666664</v>
      </c>
    </row>
    <row r="35" spans="1:17" x14ac:dyDescent="0.25">
      <c r="E35" s="5"/>
      <c r="G35" s="5"/>
      <c r="I35" s="5"/>
      <c r="M35" s="5"/>
      <c r="O35" s="10"/>
      <c r="Q35" s="10"/>
    </row>
    <row r="36" spans="1:17" ht="13.8" x14ac:dyDescent="0.3">
      <c r="A36" s="8"/>
      <c r="E36" s="5"/>
      <c r="G36" s="5"/>
      <c r="I36" s="5"/>
      <c r="K36" s="5"/>
      <c r="O36" s="48" t="s">
        <v>78</v>
      </c>
      <c r="Q36" s="11">
        <f>SUM(Q24:Q34)</f>
        <v>3569.5484166666665</v>
      </c>
    </row>
    <row r="37" spans="1:17" x14ac:dyDescent="0.25">
      <c r="G37" s="5"/>
      <c r="I37" s="5"/>
      <c r="K37" s="5"/>
      <c r="O37" s="10"/>
      <c r="Q37" s="10"/>
    </row>
    <row r="38" spans="1:17" x14ac:dyDescent="0.25">
      <c r="A38" s="19" t="s">
        <v>0</v>
      </c>
      <c r="B38" s="20"/>
      <c r="C38" s="22" t="str">
        <f>C4</f>
        <v>Beispielraum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17" x14ac:dyDescent="0.25">
      <c r="A39" s="1"/>
    </row>
    <row r="40" spans="1:17" ht="13.8" x14ac:dyDescent="0.3">
      <c r="A40" s="2" t="s">
        <v>79</v>
      </c>
      <c r="I40" s="4">
        <f>Q36/Q13</f>
        <v>174.56071479511786</v>
      </c>
      <c r="K40" t="s">
        <v>11</v>
      </c>
      <c r="O40" s="13" t="s">
        <v>34</v>
      </c>
      <c r="Q40" t="s">
        <v>12</v>
      </c>
    </row>
    <row r="41" spans="1:17" x14ac:dyDescent="0.25">
      <c r="A41" s="2"/>
    </row>
    <row r="42" spans="1:17" x14ac:dyDescent="0.25">
      <c r="A42" s="18" t="s">
        <v>13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17" x14ac:dyDescent="0.25">
      <c r="A43" s="2"/>
    </row>
    <row r="44" spans="1:17" x14ac:dyDescent="0.25">
      <c r="A44" s="2" t="s">
        <v>67</v>
      </c>
      <c r="K44" t="s">
        <v>59</v>
      </c>
      <c r="Q44" s="5">
        <v>0.113</v>
      </c>
    </row>
    <row r="45" spans="1:17" x14ac:dyDescent="0.25">
      <c r="A45" s="2" t="s">
        <v>68</v>
      </c>
      <c r="K45" t="s">
        <v>61</v>
      </c>
      <c r="M45" t="s">
        <v>70</v>
      </c>
      <c r="O45" s="5">
        <f>I15</f>
        <v>0.23975548627666723</v>
      </c>
      <c r="P45" t="s">
        <v>69</v>
      </c>
      <c r="Q45" s="5">
        <f>0.06-(0.231*O45)</f>
        <v>4.6164826700898637E-3</v>
      </c>
    </row>
    <row r="46" spans="1:17" x14ac:dyDescent="0.25">
      <c r="A46" s="2" t="s">
        <v>52</v>
      </c>
      <c r="K46" t="s">
        <v>60</v>
      </c>
      <c r="Q46" s="5">
        <v>0</v>
      </c>
    </row>
    <row r="47" spans="1:17" x14ac:dyDescent="0.25">
      <c r="A47" s="8" t="s">
        <v>48</v>
      </c>
      <c r="C47" s="5">
        <v>0</v>
      </c>
      <c r="D47" s="9" t="s">
        <v>35</v>
      </c>
      <c r="E47" s="5">
        <f>Q13</f>
        <v>20.44875</v>
      </c>
      <c r="F47" t="s">
        <v>17</v>
      </c>
      <c r="G47" s="5">
        <f>C47/E47</f>
        <v>0</v>
      </c>
      <c r="Q47" s="5"/>
    </row>
    <row r="48" spans="1:17" x14ac:dyDescent="0.25">
      <c r="A48" s="2" t="s">
        <v>36</v>
      </c>
      <c r="K48" t="s">
        <v>59</v>
      </c>
      <c r="M48" s="5">
        <v>-3.5000000000000003E-2</v>
      </c>
      <c r="N48" t="s">
        <v>19</v>
      </c>
      <c r="O48" s="5">
        <f>G47</f>
        <v>0</v>
      </c>
      <c r="P48" t="s">
        <v>17</v>
      </c>
      <c r="Q48" s="5">
        <f>M48*O48</f>
        <v>0</v>
      </c>
    </row>
    <row r="49" spans="1:17" x14ac:dyDescent="0.25">
      <c r="A49" s="8" t="s">
        <v>47</v>
      </c>
      <c r="C49" s="5">
        <f>Q9</f>
        <v>0.64260000000000006</v>
      </c>
      <c r="D49" s="9" t="s">
        <v>35</v>
      </c>
      <c r="E49" s="5">
        <f>Q10</f>
        <v>4.9026999999999994</v>
      </c>
      <c r="F49" t="s">
        <v>17</v>
      </c>
      <c r="G49" s="5">
        <f>C49/E49</f>
        <v>0.13107063454831014</v>
      </c>
      <c r="Q49" s="5"/>
    </row>
    <row r="50" spans="1:17" x14ac:dyDescent="0.25">
      <c r="A50" s="2" t="s">
        <v>37</v>
      </c>
      <c r="K50" t="s">
        <v>62</v>
      </c>
      <c r="M50" s="5">
        <v>0.1</v>
      </c>
      <c r="N50" t="s">
        <v>19</v>
      </c>
      <c r="O50" s="5">
        <f>G49</f>
        <v>0.13107063454831014</v>
      </c>
      <c r="P50" t="s">
        <v>17</v>
      </c>
      <c r="Q50" s="5">
        <f>M50*O50</f>
        <v>1.3107063454831015E-2</v>
      </c>
    </row>
    <row r="51" spans="1:17" x14ac:dyDescent="0.25">
      <c r="A51" s="45" t="s">
        <v>71</v>
      </c>
      <c r="K51" t="s">
        <v>63</v>
      </c>
      <c r="M51" s="5"/>
      <c r="O51" s="5"/>
      <c r="Q51" s="5">
        <v>0</v>
      </c>
    </row>
    <row r="52" spans="1:17" x14ac:dyDescent="0.25">
      <c r="A52" s="2"/>
      <c r="Q52" s="5"/>
    </row>
    <row r="53" spans="1:17" x14ac:dyDescent="0.25">
      <c r="A53" s="2"/>
      <c r="M53" s="1" t="s">
        <v>53</v>
      </c>
      <c r="O53" s="1" t="s">
        <v>46</v>
      </c>
      <c r="P53" s="1"/>
      <c r="Q53" s="12">
        <f>SUM(Q44:Q51)</f>
        <v>0.13072354612492088</v>
      </c>
    </row>
    <row r="54" spans="1:17" x14ac:dyDescent="0.25">
      <c r="A54" s="2"/>
    </row>
    <row r="55" spans="1:17" ht="15.6" x14ac:dyDescent="0.3">
      <c r="A55" s="17" t="s">
        <v>14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1:17" x14ac:dyDescent="0.25">
      <c r="A56" s="2"/>
    </row>
    <row r="57" spans="1:17" x14ac:dyDescent="0.25">
      <c r="A57" s="2" t="s">
        <v>54</v>
      </c>
      <c r="K57">
        <v>0.57999999999999996</v>
      </c>
      <c r="L57" t="s">
        <v>19</v>
      </c>
      <c r="M57" s="4">
        <v>1</v>
      </c>
      <c r="N57" t="s">
        <v>17</v>
      </c>
      <c r="O57">
        <f>K57*M57</f>
        <v>0.57999999999999996</v>
      </c>
    </row>
    <row r="58" spans="1:17" x14ac:dyDescent="0.25">
      <c r="A58" s="2"/>
    </row>
    <row r="59" spans="1:17" x14ac:dyDescent="0.25">
      <c r="A59" t="s">
        <v>49</v>
      </c>
      <c r="G59" s="5">
        <f>Q53*Q13/(K57*Q10)</f>
        <v>0.94006367843122907</v>
      </c>
    </row>
    <row r="61" spans="1:17" ht="15.6" x14ac:dyDescent="0.35">
      <c r="A61" t="s">
        <v>15</v>
      </c>
      <c r="C61" s="49" t="s">
        <v>84</v>
      </c>
      <c r="D61" s="50"/>
      <c r="E61" s="50"/>
      <c r="F61" s="50"/>
      <c r="G61" s="50"/>
      <c r="H61" s="50"/>
      <c r="I61" s="50"/>
      <c r="J61" s="50"/>
      <c r="K61" s="50"/>
    </row>
  </sheetData>
  <phoneticPr fontId="3" type="noConversion"/>
  <pageMargins left="0.78740157480314965" right="0.78740157480314965" top="0.98425196850393704" bottom="0.98425196850393704" header="0.51181102362204722" footer="0.51181102362204722"/>
  <pageSetup paperSize="9" scale="97" orientation="landscape" horizontalDpi="4294967293" verticalDpi="4294967293" r:id="rId1"/>
  <headerFooter alignWithMargins="0">
    <oddHeader>&amp;F</oddHeader>
    <oddFooter>&amp;A</oddFooter>
  </headerFooter>
  <rowBreaks count="1" manualBreakCount="1">
    <brk id="3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Aufgabe</vt:lpstr>
      <vt:lpstr>Nachweis</vt:lpstr>
      <vt:lpstr>Aufgabe!Druckbereich</vt:lpstr>
      <vt:lpstr>Nachweis!Druckbereich</vt:lpstr>
    </vt:vector>
  </TitlesOfParts>
  <Company>Marquardt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Marquardt</dc:creator>
  <cp:lastModifiedBy>Marquardt, Helmut</cp:lastModifiedBy>
  <cp:lastPrinted>2018-02-21T09:31:17Z</cp:lastPrinted>
  <dcterms:created xsi:type="dcterms:W3CDTF">2006-09-07T11:02:51Z</dcterms:created>
  <dcterms:modified xsi:type="dcterms:W3CDTF">2022-12-29T12:29:38Z</dcterms:modified>
</cp:coreProperties>
</file>